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2E113764-45CA-4D0D-A2CE-B164404CEA3E}" xr6:coauthVersionLast="47" xr6:coauthVersionMax="47" xr10:uidLastSave="{00000000-0000-0000-0000-000000000000}"/>
  <workbookProtection workbookAlgorithmName="SHA-512" workbookHashValue="aaUsesoc34f6l7wRktOuLfpf2oby+/Q9YglchU18cXHREFKUiPrZOgUFKY8lF9kSRn4weaF9eja3X+o18oHQdQ==" workbookSaltValue="g/1hpTw8k3H1W6EImW9G9w=="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36" l="1"/>
  <c r="V11" i="36"/>
  <c r="U11"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<sst xmlns="http://schemas.openxmlformats.org/spreadsheetml/2006/main" count="118" uniqueCount="55">
  <si>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</si>
  <si>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</si>
  <si>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</si>
  <si>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</si>
  <si>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</si>
  <si>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</si>
  <si>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</si>
  <si>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</si>
  <si>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</si>
  <si>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</si>
  <si>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</si>
  <si>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</si>
  <si>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</si>
  <si>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</si>
  <si>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</si>
  <si>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</si>
  <si>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</si>
  <si>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</si>
  <si>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</si>
  <si>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</si>
  <si>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</si>
  <si>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</si>
  <si>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</si>
  <si>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</si>
  <si>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</si>
  <si>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</si>
  <si>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</si>
  <si>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</si>
  <si>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</si>
  <si>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</si>
  <si>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</si>
  <si>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</si>
  <si>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</si>
  <si>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</si>
  <si>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</si>
  <si>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</si>
  <si>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</si>
  <si>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</si>
  <si>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</si>
  <si>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</si>
  <si>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</si>
  <si>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</si>
  <si>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</si>
  <si>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</si>
  <si>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</si>
  <si>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</si>
  <si>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小売業</t>
  </si>
  <si>
    <t>入出金機</t>
    <phoneticPr fontId="1"/>
  </si>
  <si>
    <t>宿泊業</t>
  </si>
  <si>
    <t>飲食サービス業</t>
  </si>
  <si>
    <t>金融業</t>
  </si>
  <si>
    <t>1.店舗スタッフが人手で行っている精算管理業務（現金管理作業）を入出金機に置き換える</t>
  </si>
  <si>
    <t>2.すでに別の入出金機が行っている精算管理業務（現金管理作業）を今回申請する入出金機で行う</t>
  </si>
  <si>
    <t>1.施設スタッフが人手で行っている精算管理業務（現金管理作業）を入出金機に置き換える</t>
  </si>
  <si>
    <t>1.事業所の従事者が人手で行っている精算管理業務（現金管理作業）を入出金機に置き換える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</si>
</sst>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47</v>
      </c>
      <c r="F5" s="92"/>
      <c r="G5" s="92"/>
      <c r="H5" s="92"/>
      <c r="I5" s="92"/>
      <c r="J5" s="93"/>
    </row>
    <row r="6" spans="2:16" ht="17.7" customHeight="1" x14ac:dyDescent="0.2">
      <c r="C6" s="89" t="s">
        <v>1</v>
      </c>
      <c r="D6" s="90"/>
      <c r="E6" s="94" t="str">
        <f>業種データ!K5</f>
        <v>宿泊業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3STDrz8WkNciYwFs+t3u69WaA4ULyNEbFHBqkdfli94Zrf4k5skiSGijiTNoIXPvmIeNL2USpM4ujZ3rveUWCw==" saltValue="b9l2YzuCtcOI4Rg/SZKAf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48</v>
      </c>
      <c r="L5" s="30" t="s">
        <v>46</v>
      </c>
      <c r="M5" s="31" t="s">
        <v>48</v>
      </c>
      <c r="N5" s="31" t="s">
        <v>49</v>
      </c>
      <c r="O5" s="31" t="s">
        <v>50</v>
      </c>
      <c r="P5" s="31"/>
      <c r="Q5" s="31"/>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宿泊業 - 2</v>
      </c>
      <c r="D9" s="103"/>
      <c r="E9" s="103"/>
      <c r="F9" s="103"/>
      <c r="G9" s="104"/>
      <c r="K9" s="98" t="str">
        <f>L5 &amp; " - " &amp; L$6</f>
        <v>小売業 - 1</v>
      </c>
      <c r="L9" s="99"/>
      <c r="M9" s="99"/>
      <c r="N9" s="99"/>
      <c r="O9" s="100"/>
      <c r="P9" s="102" t="str">
        <f>M5 &amp; " - " &amp; M$6</f>
        <v>宿泊業 - 2</v>
      </c>
      <c r="Q9" s="103"/>
      <c r="R9" s="103"/>
      <c r="S9" s="103"/>
      <c r="T9" s="104"/>
      <c r="U9" s="98" t="str">
        <f>N5 &amp; " - " &amp; N$6</f>
        <v>飲食サービス業 - 3</v>
      </c>
      <c r="V9" s="99"/>
      <c r="W9" s="99"/>
      <c r="X9" s="99"/>
      <c r="Y9" s="100"/>
      <c r="Z9" s="102" t="str">
        <f>O5 &amp; " - " &amp; O$6</f>
        <v>金融業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1.施設スタッフが人手で行っている精算管理業務（現金管理作業）を入出金機に置き換える</v>
      </c>
      <c r="D11" s="38" t="str" cm="1">
        <f t="array" ref="D11">INDEX($K11:$BH11,($K$6-1)*5+2)&amp;""</f>
        <v>2.すでに別の入出金機が行っている精算管理業務（現金管理作業）を今回申請する入出金機で行う</v>
      </c>
      <c r="E11" s="38" t="str" cm="1">
        <f t="array" ref="E11">INDEX($K11:$BH11,($K$6-1)*5+3)&amp;""</f>
        <v/>
      </c>
      <c r="F11" s="38" t="str" cm="1">
        <f t="array" ref="F11">INDEX($K11:$BH11,($K$6-1)*5+4)&amp;""</f>
        <v/>
      </c>
      <c r="G11" s="39" t="str" cm="1">
        <f t="array" ref="G11">INDEX($K11:$BH11,($K$6-1)*5+5)&amp;""</f>
        <v/>
      </c>
      <c r="K11" s="48" t="s">
        <v>51</v>
      </c>
      <c r="L11" s="48" t="s">
        <v>52</v>
      </c>
      <c r="M11" s="59"/>
      <c r="N11" s="59"/>
      <c r="O11" s="59"/>
      <c r="P11" s="48" t="s">
        <v>53</v>
      </c>
      <c r="Q11" s="48" t="s">
        <v>52</v>
      </c>
      <c r="R11" s="59"/>
      <c r="S11" s="59"/>
      <c r="T11" s="59"/>
      <c r="U11" s="60" t="str">
        <f>K11</f>
        <v>1.店舗スタッフが人手で行っている精算管理業務（現金管理作業）を入出金機に置き換える</v>
      </c>
      <c r="V11" s="60" t="str">
        <f>L11</f>
        <v>2.すでに別の入出金機が行っている精算管理業務（現金管理作業）を今回申請する入出金機で行う</v>
      </c>
      <c r="W11" s="59"/>
      <c r="X11" s="59"/>
      <c r="Y11" s="59"/>
      <c r="Z11" s="48" t="s">
        <v>54</v>
      </c>
      <c r="AA11" s="48" t="s">
        <v>52</v>
      </c>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宿泊業 - 2</v>
      </c>
      <c r="D15" s="50"/>
      <c r="E15" s="50"/>
      <c r="F15" s="50"/>
      <c r="G15" s="26"/>
      <c r="H15" s="26"/>
      <c r="I15" s="26"/>
      <c r="J15" s="27"/>
      <c r="K15" s="32" t="str">
        <f t="shared" ref="K15:T15" si="1">L5 &amp; " - " &amp; L$6</f>
        <v>小売業 - 1</v>
      </c>
      <c r="L15" s="34" t="str">
        <f t="shared" si="1"/>
        <v>宿泊業 - 2</v>
      </c>
      <c r="M15" s="55" t="str">
        <f t="shared" si="1"/>
        <v>飲食サービス業 - 3</v>
      </c>
      <c r="N15" s="34" t="str">
        <f t="shared" si="1"/>
        <v>金融業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HI6870u3XVjuZEGK/iO0hkEKCJaEP2sI1fvf/F99ikjJbCRY6QBGkca8dfOrwNWAbXKRND7Bfi+z36MtCLmS9Q==" saltValue="eICg9V9BMsroP8TSBomtf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