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98406616-EB65-493B-BD2E-122AD3B0401F}" xr6:coauthVersionLast="47" xr6:coauthVersionMax="47" xr10:uidLastSave="{00000000-0000-0000-0000-000000000000}"/>
  <workbookProtection workbookAlgorithmName="SHA-512" workbookHashValue="PiqV4YVSzGyneBpiXo1S/PSVvSZ2RfcFGnKLUeIpSHRUIjXCsD1xxGs4w/CKdVEEJ3c7F3Y4YV63tAh0GRgwRQ==" workbookSaltValue="N7EQH+H8fj0NjRp5ZxH2hQ=="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 i="36" l="1"/>
  <c r="AO11" i="36"/>
  <c r="AK11" i="36"/>
  <c r="AJ11" i="36"/>
  <c r="AF11" i="36"/>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<sst xmlns="http://schemas.openxmlformats.org/spreadsheetml/2006/main" count="119" uniqueCount="58">
  <si>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</si>
  <si>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</si>
  <si>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</si>
  <si>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</si>
  <si>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</si>
  <si>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</si>
  <si>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</si>
  <si>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</si>
  <si>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</si>
  <si>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</si>
  <si>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</si>
  <si>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</si>
  <si>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</si>
  <si>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</si>
  <si>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</si>
  <si>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</si>
  <si>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</si>
  <si>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</si>
  <si>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</si>
  <si>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</si>
  <si>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</si>
  <si>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</si>
  <si>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</si>
  <si>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</si>
  <si>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</si>
  <si>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</si>
  <si>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</si>
  <si>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</si>
  <si>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</si>
  <si>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</si>
  <si>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</si>
  <si>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</si>
  <si>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</si>
  <si>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</si>
  <si>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</si>
  <si>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</si>
  <si>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</si>
  <si>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</si>
  <si>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</si>
  <si>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</si>
  <si>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</si>
  <si>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</si>
  <si>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</si>
  <si>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</si>
  <si>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</si>
  <si>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</si>
  <si>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カッタークリーサー（多機能自動断裁筋押し加工機）</t>
    <phoneticPr fontId="1"/>
  </si>
  <si>
    <t>印刷・同関連業</t>
  </si>
  <si>
    <t>卸売業</t>
  </si>
  <si>
    <t>小売業</t>
  </si>
  <si>
    <t>広告業</t>
  </si>
  <si>
    <t>生活関連サービス業</t>
  </si>
  <si>
    <t>娯楽業</t>
  </si>
  <si>
    <t>飲食サービス業</t>
  </si>
  <si>
    <t>2.すでに別のカッタークリーサー（多機能自動断裁筋押し加工機）が行っている印刷業務を今回申請するカッタークリーサーで行う</t>
  </si>
  <si>
    <t>2.すでに別のカッタークリーサー（多機能自動断裁筋押し加工機）が行っている加工・生産業務を今回申請するカッタークリーサーで行う</t>
  </si>
  <si>
    <t>1.事業所の従事者が断裁機、筋押し機、ミシン目加工機等で行っている印刷業務（印刷物断裁・筋入れ作業）をカッタークリーサー（多機能自動断裁筋押し加工機）に置き換える</t>
  </si>
  <si>
    <t>1.事業所の従事者が断裁機、筋押し機、ミシン目加工機等で行っている加工・生産業務（印刷物断裁・筋入れ作業）をカッタークリーサー（多機能自動断裁筋押し加工機）に置き換える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</si>
</sst>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46</v>
      </c>
      <c r="F5" s="76"/>
      <c r="G5" s="76"/>
      <c r="H5" s="76"/>
      <c r="I5" s="76"/>
      <c r="J5" s="77"/>
    </row>
    <row r="6" spans="2:16" ht="17.7" customHeight="1">
      <c r="C6" s="73" t="s">
        <v>1</v>
      </c>
      <c r="D6" s="74"/>
      <c r="E6" s="78" t="str">
        <f>業種データ!K5</f>
        <v>広告業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74.400000000000006" customHeight="1">
      <c r="C15" s="68" t="s">
        <v>12</v>
      </c>
      <c r="D15" s="69"/>
      <c r="E15" s="70"/>
      <c r="F15" s="71"/>
      <c r="G15" s="71"/>
      <c r="H15" s="71"/>
      <c r="I15" s="71"/>
      <c r="J15" s="72"/>
      <c r="M15" s="5" t="s">
        <v>20</v>
      </c>
    </row>
    <row r="16" spans="2:16" ht="17.7" customHeight="1">
      <c r="D16" s="6"/>
      <c r="M16" s="19"/>
    </row>
    <row r="17" spans="2:14" ht="17.7" hidden="1" customHeight="1">
      <c r="B17" t="s">
        <v>34</v>
      </c>
      <c r="D17" s="6"/>
      <c r="M17" s="19"/>
    </row>
    <row r="18" spans="2:14" ht="27.6" hidden="1" customHeight="1">
      <c r="C18" s="93" t="s">
        <v>45</v>
      </c>
      <c r="D18" s="93"/>
      <c r="E18" s="93"/>
      <c r="F18" s="93"/>
      <c r="G18" s="93"/>
      <c r="H18" s="93"/>
      <c r="I18" s="93"/>
      <c r="J18" s="93"/>
      <c r="M18" s="19"/>
    </row>
    <row r="19" spans="2:14" ht="21.45" hidden="1" customHeight="1">
      <c r="B19" s="7"/>
      <c r="C19" s="53"/>
      <c r="D19" s="92" t="str">
        <f>業種データ!C17</f>
        <v/>
      </c>
      <c r="E19" s="92"/>
      <c r="F19" s="92"/>
      <c r="G19" s="92"/>
      <c r="H19" s="92"/>
      <c r="I19" s="92"/>
      <c r="J19" s="92"/>
      <c r="K19" s="52"/>
      <c r="M19" s="2" t="b">
        <v>0</v>
      </c>
      <c r="N19" s="54" t="b">
        <f>IF(AND(D19&lt;&gt;"",M19=TRUE),TRUE,FALSE)</f>
        <v>0</v>
      </c>
    </row>
    <row r="20" spans="2:14" ht="21.45" hidden="1" customHeight="1">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c r="B21" s="7"/>
      <c r="C21" s="53"/>
      <c r="D21" s="92" t="str">
        <f>業種データ!C19</f>
        <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hidden="1" customHeight="1">
      <c r="B29" s="7"/>
      <c r="C29" s="10"/>
      <c r="D29" s="10"/>
      <c r="E29" s="3"/>
      <c r="F29" s="3"/>
      <c r="G29" s="8"/>
      <c r="H29" s="1"/>
      <c r="J29" s="1"/>
    </row>
    <row r="30" spans="2:14" ht="17.7" hidden="1" customHeight="1">
      <c r="B30" s="7"/>
      <c r="C30" s="91" t="s">
        <v>35</v>
      </c>
      <c r="D30" s="91"/>
      <c r="E30" s="91"/>
      <c r="F30" s="91"/>
      <c r="G30" s="91"/>
      <c r="H30" s="91"/>
      <c r="I30" s="91"/>
      <c r="J30" s="91"/>
    </row>
    <row r="31" spans="2:14" ht="17.399999999999999" hidden="1" customHeight="1">
      <c r="B31" s="7"/>
      <c r="C31" s="91" t="s">
        <v>38</v>
      </c>
      <c r="D31" s="91"/>
      <c r="E31" s="91"/>
      <c r="F31" s="91"/>
      <c r="G31" s="91"/>
      <c r="H31" s="91"/>
      <c r="I31" s="91"/>
      <c r="J31" s="91"/>
    </row>
    <row r="32" spans="2:14" ht="17.399999999999999" hidden="1" customHeight="1">
      <c r="B32" s="7"/>
      <c r="C32" s="91" t="s">
        <v>39</v>
      </c>
      <c r="D32" s="91"/>
      <c r="E32" s="91"/>
      <c r="F32" s="91"/>
      <c r="G32" s="91"/>
      <c r="H32" s="91"/>
      <c r="I32" s="91"/>
      <c r="J32" s="91"/>
    </row>
    <row r="33" spans="2:14" ht="17.7" hidden="1" customHeight="1">
      <c r="B33" s="7"/>
      <c r="C33" s="91" t="s">
        <v>36</v>
      </c>
      <c r="D33" s="91"/>
      <c r="E33" s="91"/>
      <c r="F33" s="91"/>
      <c r="G33" s="91"/>
      <c r="H33" s="91"/>
      <c r="I33" s="91"/>
      <c r="J33" s="91"/>
    </row>
    <row r="34" spans="2:14" ht="17.7" hidden="1" customHeight="1">
      <c r="B34" s="7"/>
      <c r="C34" s="91" t="s">
        <v>37</v>
      </c>
      <c r="D34" s="91"/>
      <c r="E34" s="91"/>
      <c r="F34" s="91"/>
      <c r="G34" s="91"/>
      <c r="H34" s="91"/>
      <c r="I34" s="91"/>
      <c r="J34" s="91"/>
    </row>
    <row r="35" spans="2:14" ht="17.7" hidden="1"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41</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dP0FdgODszPnvyvKb+FvPgpCILaRII4tv5vo2PXugSxk/DrTZ2tdWMod3+LHCSub0EzYUUZZAEjsasGaGTccUw==" saltValue="M18PrOX2De75eU1mJFwy/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50</v>
      </c>
      <c r="L5" s="30" t="s">
        <v>47</v>
      </c>
      <c r="M5" s="31" t="s">
        <v>48</v>
      </c>
      <c r="N5" s="31" t="s">
        <v>49</v>
      </c>
      <c r="O5" s="31" t="s">
        <v>50</v>
      </c>
      <c r="P5" s="31" t="s">
        <v>51</v>
      </c>
      <c r="Q5" s="31" t="s">
        <v>52</v>
      </c>
      <c r="R5" s="31" t="s">
        <v>53</v>
      </c>
      <c r="S5" s="31"/>
      <c r="T5" s="31"/>
      <c r="U5" s="31"/>
      <c r="V5" s="29"/>
      <c r="W5" s="29"/>
      <c r="X5" s="29"/>
      <c r="Y5" s="29"/>
      <c r="Z5" s="29"/>
      <c r="AA5" s="29"/>
      <c r="AB5" s="29"/>
      <c r="AC5" s="29"/>
      <c r="AD5" s="29"/>
      <c r="AE5" s="29"/>
    </row>
    <row r="6" spans="1:60" ht="17.7" customHeight="1" thickBot="1">
      <c r="K6" s="38">
        <f>HLOOKUP(K5,L5:AE6,2,FALSE)</f>
        <v>4</v>
      </c>
      <c r="L6" s="42">
        <f>IF(L5&lt;&gt;"",COLUMN()-11,"")</f>
        <v>1</v>
      </c>
      <c r="M6" s="43">
        <f t="shared" ref="M6:U6" si="0">IF(M5&lt;&gt;"",COLUMN()-11,"")</f>
        <v>2</v>
      </c>
      <c r="N6" s="43">
        <f t="shared" si="0"/>
        <v>3</v>
      </c>
      <c r="O6" s="43">
        <f t="shared" si="0"/>
        <v>4</v>
      </c>
      <c r="P6" s="43">
        <f t="shared" si="0"/>
        <v>5</v>
      </c>
      <c r="Q6" s="43">
        <f t="shared" si="0"/>
        <v>6</v>
      </c>
      <c r="R6" s="43">
        <f t="shared" si="0"/>
        <v>7</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広告業 - 4</v>
      </c>
      <c r="D9" s="102"/>
      <c r="E9" s="102"/>
      <c r="F9" s="102"/>
      <c r="G9" s="103"/>
      <c r="K9" s="97" t="str">
        <f>L5 &amp; " - " &amp; L$6</f>
        <v>印刷・同関連業 - 1</v>
      </c>
      <c r="L9" s="98"/>
      <c r="M9" s="98"/>
      <c r="N9" s="98"/>
      <c r="O9" s="99"/>
      <c r="P9" s="101" t="str">
        <f>M5 &amp; " - " &amp; M$6</f>
        <v>卸売業 - 2</v>
      </c>
      <c r="Q9" s="102"/>
      <c r="R9" s="102"/>
      <c r="S9" s="102"/>
      <c r="T9" s="103"/>
      <c r="U9" s="97" t="str">
        <f>N5 &amp; " - " &amp; N$6</f>
        <v>小売業 - 3</v>
      </c>
      <c r="V9" s="98"/>
      <c r="W9" s="98"/>
      <c r="X9" s="98"/>
      <c r="Y9" s="99"/>
      <c r="Z9" s="101" t="str">
        <f>O5 &amp; " - " &amp; O$6</f>
        <v>広告業 - 4</v>
      </c>
      <c r="AA9" s="102"/>
      <c r="AB9" s="102"/>
      <c r="AC9" s="102"/>
      <c r="AD9" s="103"/>
      <c r="AE9" s="97" t="str">
        <f>P5 &amp; " - " &amp; P$6</f>
        <v>生活関連サービス業 - 5</v>
      </c>
      <c r="AF9" s="98"/>
      <c r="AG9" s="98"/>
      <c r="AH9" s="98"/>
      <c r="AI9" s="99"/>
      <c r="AJ9" s="101" t="str">
        <f>Q5 &amp; " - " &amp; Q$6</f>
        <v>娯楽業 - 6</v>
      </c>
      <c r="AK9" s="102"/>
      <c r="AL9" s="102"/>
      <c r="AM9" s="102"/>
      <c r="AN9" s="103"/>
      <c r="AO9" s="97" t="str">
        <f>R5 &amp; " - " &amp; R$6</f>
        <v>飲食サービス業 - 7</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1.事業所の従事者が断裁機、筋押し機、ミシン目加工機等で行っている加工・生産業務（印刷物断裁・筋入れ作業）をカッタークリーサー（多機能自動断裁筋押し加工機）に置き換える</v>
      </c>
      <c r="D11" s="38" t="str" cm="1">
        <f t="array" ref="D11">INDEX($K11:$BH11,($K$6-1)*5+2)&amp;""</f>
        <v>2.すでに別のカッタークリーサー（多機能自動断裁筋押し加工機）が行っている加工・生産業務を今回申請するカッタークリーサーで行う</v>
      </c>
      <c r="E11" s="38" t="str" cm="1">
        <f t="array" ref="E11">INDEX($K11:$BH11,($K$6-1)*5+3)&amp;""</f>
        <v/>
      </c>
      <c r="F11" s="38" t="str" cm="1">
        <f t="array" ref="F11">INDEX($K11:$BH11,($K$6-1)*5+4)&amp;""</f>
        <v/>
      </c>
      <c r="G11" s="39" t="str" cm="1">
        <f t="array" ref="G11">INDEX($K11:$BH11,($K$6-1)*5+5)&amp;""</f>
        <v/>
      </c>
      <c r="K11" s="48" t="s">
        <v>56</v>
      </c>
      <c r="L11" s="48" t="s">
        <v>54</v>
      </c>
      <c r="M11" s="49"/>
      <c r="N11" s="49"/>
      <c r="O11" s="49"/>
      <c r="P11" s="48" t="s">
        <v>57</v>
      </c>
      <c r="Q11" s="48" t="s">
        <v>55</v>
      </c>
      <c r="R11" s="49"/>
      <c r="S11" s="49"/>
      <c r="T11" s="49"/>
      <c r="U11" s="59" t="str">
        <f>$P11</f>
        <v>1.事業所の従事者が断裁機、筋押し機、ミシン目加工機等で行っている加工・生産業務（印刷物断裁・筋入れ作業）をカッタークリーサー（多機能自動断裁筋押し加工機）に置き換える</v>
      </c>
      <c r="V11" s="59" t="str">
        <f>$Q11</f>
        <v>2.すでに別のカッタークリーサー（多機能自動断裁筋押し加工機）が行っている加工・生産業務を今回申請するカッタークリーサーで行う</v>
      </c>
      <c r="W11" s="49"/>
      <c r="X11" s="49"/>
      <c r="Y11" s="49"/>
      <c r="Z11" s="59" t="str">
        <f>$P11</f>
        <v>1.事業所の従事者が断裁機、筋押し機、ミシン目加工機等で行っている加工・生産業務（印刷物断裁・筋入れ作業）をカッタークリーサー（多機能自動断裁筋押し加工機）に置き換える</v>
      </c>
      <c r="AA11" s="59" t="str">
        <f>$Q11</f>
        <v>2.すでに別のカッタークリーサー（多機能自動断裁筋押し加工機）が行っている加工・生産業務を今回申請するカッタークリーサーで行う</v>
      </c>
      <c r="AB11" s="49"/>
      <c r="AC11" s="49"/>
      <c r="AD11" s="49"/>
      <c r="AE11" s="59" t="str">
        <f>$P11</f>
        <v>1.事業所の従事者が断裁機、筋押し機、ミシン目加工機等で行っている加工・生産業務（印刷物断裁・筋入れ作業）をカッタークリーサー（多機能自動断裁筋押し加工機）に置き換える</v>
      </c>
      <c r="AF11" s="59" t="str">
        <f>$Q11</f>
        <v>2.すでに別のカッタークリーサー（多機能自動断裁筋押し加工機）が行っている加工・生産業務を今回申請するカッタークリーサーで行う</v>
      </c>
      <c r="AG11" s="49"/>
      <c r="AH11" s="49"/>
      <c r="AI11" s="49"/>
      <c r="AJ11" s="59" t="str">
        <f>$P11</f>
        <v>1.事業所の従事者が断裁機、筋押し機、ミシン目加工機等で行っている加工・生産業務（印刷物断裁・筋入れ作業）をカッタークリーサー（多機能自動断裁筋押し加工機）に置き換える</v>
      </c>
      <c r="AK11" s="59" t="str">
        <f>$Q11</f>
        <v>2.すでに別のカッタークリーサー（多機能自動断裁筋押し加工機）が行っている加工・生産業務を今回申請するカッタークリーサーで行う</v>
      </c>
      <c r="AL11" s="49"/>
      <c r="AM11" s="49"/>
      <c r="AN11" s="49"/>
      <c r="AO11" s="59" t="str">
        <f>$P11</f>
        <v>1.事業所の従事者が断裁機、筋押し機、ミシン目加工機等で行っている加工・生産業務（印刷物断裁・筋入れ作業）をカッタークリーサー（多機能自動断裁筋押し加工機）に置き換える</v>
      </c>
      <c r="AP11" s="59" t="str">
        <f>$Q11</f>
        <v>2.すでに別のカッタークリーサー（多機能自動断裁筋押し加工機）が行っている加工・生産業務を今回申請するカッタークリーサーで行う</v>
      </c>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広告業 - 4</v>
      </c>
      <c r="D15" s="50"/>
      <c r="E15" s="50"/>
      <c r="F15" s="50"/>
      <c r="G15" s="26"/>
      <c r="H15" s="26"/>
      <c r="I15" s="26"/>
      <c r="J15" s="27"/>
      <c r="K15" s="32" t="str">
        <f t="shared" ref="K15:T15" si="1">L5 &amp; " - " &amp; L$6</f>
        <v>印刷・同関連業 - 1</v>
      </c>
      <c r="L15" s="34" t="str">
        <f t="shared" si="1"/>
        <v>卸売業 - 2</v>
      </c>
      <c r="M15" s="55" t="str">
        <f t="shared" si="1"/>
        <v>小売業 - 3</v>
      </c>
      <c r="N15" s="34" t="str">
        <f t="shared" si="1"/>
        <v>広告業 - 4</v>
      </c>
      <c r="O15" s="33" t="str">
        <f t="shared" si="1"/>
        <v>生活関連サービス業 - 5</v>
      </c>
      <c r="P15" s="34" t="str">
        <f t="shared" si="1"/>
        <v>娯楽業 - 6</v>
      </c>
      <c r="Q15" s="33" t="str">
        <f t="shared" si="1"/>
        <v>飲食サービス業 - 7</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fVXzl4A2nyLy4yf9yConMi+9W6ST/FxclnYj9ckK6Sng0E4OSP8o4EWwLgREgPI64P5SzswhlVw54AwQMo/GMw==" saltValue="YxxCuI4J5bqFHdXzQnD2k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microsoft.com/office/2006/documentManagement/types"/>
    <ds:schemaRef ds:uri="http://purl.org/dc/terms/"/>
    <ds:schemaRef ds:uri="http://www.w3.org/XML/1998/namespace"/>
    <ds:schemaRef ds:uri="http://schemas.microsoft.com/office/infopath/2007/PartnerControls"/>
    <ds:schemaRef ds:uri="http://schemas.microsoft.com/office/2006/metadata/properties"/>
    <ds:schemaRef ds:uri="http://purl.org/dc/elements/1.1/"/>
    <ds:schemaRef ds:uri="5096ed87-1394-41ba-9857-c6b625d49cbd"/>
    <ds:schemaRef ds:uri="http://schemas.openxmlformats.org/package/2006/metadata/core-properties"/>
    <ds:schemaRef ds:uri="307f33d5-412e-42f7-880e-964369499a37"/>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