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2999DC25-698D-44F4-9630-0A217DBF33BF}" xr6:coauthVersionLast="47" xr6:coauthVersionMax="47" xr10:uidLastSave="{00000000-0000-0000-0000-000000000000}"/>
  <workbookProtection workbookAlgorithmName="SHA-512" workbookHashValue="lKPlt4mefk2fBA5DlGClvCxrqzww+iUc1SYPsXs2V64Wr0KDnOj/lkv3NpKRycgSRRUImtzE+/4TN4BqK/S8Bg==" workbookSaltValue="XqblZ3jrrWKM9KW9ggQvFA==" workbookSpinCount="100000" lockStructure="1"/>
  <bookViews>
    <workbookView xWindow="1392" yWindow="1344" windowWidth="23448" windowHeight="227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36" l="1"/>
  <c r="P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<sst xmlns="http://schemas.openxmlformats.org/spreadsheetml/2006/main" count="142" uniqueCount="51">
  <si>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</si>
  <si>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</si>
  <si>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</si>
  <si>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</si>
  <si>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</si>
  <si>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</si>
  <si>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</si>
  <si>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</si>
  <si>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</si>
  <si>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</si>
  <si>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</si>
  <si>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</si>
  <si>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</si>
  <si>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</si>
  <si>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</si>
  <si>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</si>
  <si>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</si>
  <si>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</si>
  <si>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</si>
  <si>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</si>
  <si>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</si>
  <si>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</si>
  <si>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</si>
  <si>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</si>
  <si>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</si>
  <si>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</si>
  <si>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</si>
  <si>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</si>
  <si>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</si>
  <si>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</si>
  <si>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</si>
  <si>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</si>
  <si>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</si>
  <si>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</si>
  <si>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</si>
  <si>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</si>
  <si>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</si>
  <si>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</si>
  <si>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</si>
  <si>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</si>
  <si>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</si>
  <si>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</si>
  <si>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</si>
  <si>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</si>
  <si>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</si>
  <si>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</si>
  <si>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両面焼きグリドル</t>
    <rPh sb="0" eb="2">
      <t>リョウメン</t>
    </rPh>
    <rPh sb="2" eb="3">
      <t>ヤ</t>
    </rPh>
    <phoneticPr fontId="1"/>
  </si>
  <si>
    <t>飲食サービス業</t>
  </si>
  <si>
    <t>小売業</t>
  </si>
  <si>
    <t>2.すでに別の両面焼きグリドルが行っている調理業務を今回申請する両面焼きグリドルで行う</t>
  </si>
  <si>
    <t>1.事業所の従事者が人手で行っている調理業務（両面焼成作業）を両面焼きグリドルに置き換える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</si>
</sst>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46</v>
      </c>
      <c r="F5" s="90"/>
      <c r="G5" s="90"/>
      <c r="H5" s="90"/>
      <c r="I5" s="90"/>
      <c r="J5" s="91"/>
    </row>
    <row r="6" spans="2:16" ht="17.7" customHeight="1">
      <c r="C6" s="87" t="s">
        <v>1</v>
      </c>
      <c r="D6" s="88"/>
      <c r="E6" s="92" t="str">
        <f>業種データ!K5</f>
        <v>飲食サービス業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53.4"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CtThNFhBZhKHpI/omISrxHmZoCcogtMkM0XuFddw85AI1g9QRSfwGgi/6ZXh7Dm28NC3uOPS+iubGu7Oq1KM2A==" saltValue="alzmldq7jFuncnw3G6JpU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101" t="s">
        <v>22</v>
      </c>
      <c r="B5" s="101"/>
      <c r="K5" s="41" t="s">
        <v>47</v>
      </c>
      <c r="L5" s="30" t="s">
        <v>47</v>
      </c>
      <c r="M5" s="31" t="s">
        <v>48</v>
      </c>
      <c r="N5" s="31"/>
      <c r="O5" s="31"/>
      <c r="P5" s="31"/>
      <c r="Q5" s="31"/>
      <c r="R5" s="31"/>
      <c r="S5" s="31"/>
      <c r="T5" s="31"/>
      <c r="U5" s="31"/>
      <c r="V5" s="31"/>
      <c r="W5" s="31"/>
      <c r="X5" s="31"/>
      <c r="Y5" s="31"/>
      <c r="Z5" s="31"/>
      <c r="AA5" s="29"/>
      <c r="AB5" s="29"/>
      <c r="AC5" s="29"/>
      <c r="AD5" s="29"/>
      <c r="AE5" s="29"/>
    </row>
    <row r="6" spans="1:85" ht="17.7" customHeight="1" thickBot="1">
      <c r="K6" s="38">
        <f>HLOOKUP(K5,L5:AE6,2,FALSE)</f>
        <v>1</v>
      </c>
      <c r="L6" s="42">
        <f>IF(L5&lt;&gt;"",COLUMN()-11,"")</f>
        <v>1</v>
      </c>
      <c r="M6" s="43">
        <f t="shared" ref="M6:Z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3" t="s">
        <v>23</v>
      </c>
      <c r="B9" s="104"/>
      <c r="C9" s="98" t="str">
        <f>K$5 &amp; " - " &amp; K$6</f>
        <v>飲食サービス業 - 1</v>
      </c>
      <c r="D9" s="99"/>
      <c r="E9" s="99"/>
      <c r="F9" s="99"/>
      <c r="G9" s="100"/>
      <c r="K9" s="95" t="str">
        <f>L5 &amp; " - " &amp; L$6</f>
        <v>飲食サービス業 - 1</v>
      </c>
      <c r="L9" s="96"/>
      <c r="M9" s="96"/>
      <c r="N9" s="96"/>
      <c r="O9" s="97"/>
      <c r="P9" s="98" t="str">
        <f>M5 &amp; " - " &amp; M$6</f>
        <v>小売業 - 2</v>
      </c>
      <c r="Q9" s="99"/>
      <c r="R9" s="99"/>
      <c r="S9" s="99"/>
      <c r="T9" s="100"/>
      <c r="U9" s="95" t="str">
        <f>N5 &amp; " - " &amp; N$6</f>
        <v xml:space="preserve"> - </v>
      </c>
      <c r="V9" s="96"/>
      <c r="W9" s="96"/>
      <c r="X9" s="96"/>
      <c r="Y9" s="97"/>
      <c r="Z9" s="98" t="str">
        <f>O5 &amp; " - " &amp; O$6</f>
        <v xml:space="preserve"> - </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1.事業所の従事者が人手で行っている調理業務（両面焼成作業）を両面焼きグリドルに置き換える</v>
      </c>
      <c r="D11" s="38" t="str" cm="1">
        <f t="array" ref="D11">INDEX($K11:$CG11,($K$6-1)*5+2)&amp;""</f>
        <v>2.すでに別の両面焼きグリドルが行っている調理業務を今回申請する両面焼きグリドルで行う</v>
      </c>
      <c r="E11" s="38" t="str" cm="1">
        <f t="array" ref="E11">INDEX($K11:$CG11,($K$6-1)*5+3)&amp;""</f>
        <v/>
      </c>
      <c r="F11" s="38" t="str" cm="1">
        <f t="array" ref="F11">INDEX($K11:$CG11,($K$6-1)*5+4)&amp;""</f>
        <v/>
      </c>
      <c r="G11" s="39" t="str" cm="1">
        <f t="array" ref="G11">INDEX($K11:$CG11,($K$6-1)*5+5)&amp;""</f>
        <v/>
      </c>
      <c r="K11" s="48" t="s">
        <v>50</v>
      </c>
      <c r="L11" s="48" t="s">
        <v>49</v>
      </c>
      <c r="M11" s="49"/>
      <c r="N11" s="49"/>
      <c r="O11" s="49"/>
      <c r="P11" s="58" t="str">
        <f>K11</f>
        <v>1.事業所の従事者が人手で行っている調理業務（両面焼成作業）を両面焼きグリドルに置き換える</v>
      </c>
      <c r="Q11" s="58" t="str">
        <f>L11</f>
        <v>2.すでに別の両面焼きグリドルが行っている調理業務を今回申請する両面焼きグリドルで行う</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3" t="s">
        <v>32</v>
      </c>
      <c r="B15" s="104"/>
      <c r="C15" s="34" t="str">
        <f>K$5 &amp; " - " &amp; K$6</f>
        <v>飲食サービス業 - 1</v>
      </c>
      <c r="D15" s="50"/>
      <c r="E15" s="50"/>
      <c r="F15" s="50"/>
      <c r="G15" s="26"/>
      <c r="H15" s="26"/>
      <c r="I15" s="26"/>
      <c r="J15" s="27"/>
      <c r="K15" s="32" t="str">
        <f t="shared" ref="K15:Y15" si="1">L5 &amp; " - " &amp; L$6</f>
        <v>飲食サービス業 - 1</v>
      </c>
      <c r="L15" s="34" t="str">
        <f t="shared" si="1"/>
        <v>小売業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fYPLP03CbgcRgwVBZ6zUy+mCrWsDKN2y74GNtuXSO+bu3fevFQNi5577XfjCblmsxmtAnIhJXahAMjULmrL/Vg==" saltValue="tBZ45w3supxEMWLzQfA/eQ=="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2026-02-25T16:46:25Z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