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814AF68B-D42A-41A7-B31C-C6299C20E870}" xr6:coauthVersionLast="47" xr6:coauthVersionMax="47" xr10:uidLastSave="{00000000-0000-0000-0000-000000000000}"/>
  <workbookProtection workbookAlgorithmName="SHA-512" workbookHashValue="pTOFc3jZiJCxJrSM9zmRkfvVXKaw3U/glhtPhE0mJBgM6wqXOpUq9VtseDqFvOQ6CQ9ocTkkC/wBswNO7bQxKw==" workbookSaltValue="HPzPTnskyEsciHaBqgjwc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Q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D26" i="33"/>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<sst xmlns="http://schemas.openxmlformats.org/spreadsheetml/2006/main" count="120" uniqueCount="59">
  <si>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</si>
  <si>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</si>
  <si>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</si>
  <si>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</si>
  <si>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</si>
  <si>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</si>
  <si>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</si>
  <si>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</si>
  <si>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</si>
  <si>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</si>
  <si>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</si>
  <si>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</si>
  <si>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</si>
  <si>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</si>
  <si>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</si>
  <si>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</si>
  <si>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</si>
  <si>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</si>
  <si>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</si>
  <si>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</si>
  <si>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</si>
  <si>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</si>
  <si>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</si>
  <si>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</si>
  <si>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</si>
  <si>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</si>
  <si>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</si>
  <si>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</si>
  <si>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</si>
  <si>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</si>
  <si>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</si>
  <si>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</si>
  <si>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</si>
  <si>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</si>
  <si>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</si>
  <si>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</si>
  <si>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</si>
  <si>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</si>
  <si>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</si>
  <si>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</si>
  <si>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</si>
  <si>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</si>
  <si>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</si>
  <si>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</si>
  <si>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</si>
  <si>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配膳ロボット</t>
    <phoneticPr fontId="1"/>
  </si>
  <si>
    <t>飲食サービス業</t>
    <rPh sb="0" eb="2">
      <t>インショク</t>
    </rPh>
    <rPh sb="6" eb="7">
      <t>ギョウ</t>
    </rPh>
    <phoneticPr fontId="1"/>
  </si>
  <si>
    <t>宿泊業</t>
    <rPh sb="0" eb="3">
      <t>シュクハクギョウ</t>
    </rPh>
    <phoneticPr fontId="1"/>
  </si>
  <si>
    <t>製造業</t>
    <rPh sb="0" eb="3">
      <t>セイゾウギョウ</t>
    </rPh>
    <phoneticPr fontId="1"/>
  </si>
  <si>
    <t>卸売業</t>
    <rPh sb="0" eb="3">
      <t>オロシウリギョウ</t>
    </rPh>
    <phoneticPr fontId="1"/>
  </si>
  <si>
    <t>1.店舗スタッフが行っている配膳業務を配膳ロボットに置き換える</t>
    <phoneticPr fontId="1"/>
  </si>
  <si>
    <t>2.既に別の配膳ロボットが行っている配膳業務を今回申請する配膳ロボットで行う</t>
    <phoneticPr fontId="1"/>
  </si>
  <si>
    <t>1.施設スタッフが行っている配膳業務を配膳ロボットに置き換える</t>
    <rPh sb="2" eb="4">
      <t>シセツ</t>
    </rPh>
    <phoneticPr fontId="1"/>
  </si>
  <si>
    <t>1.事業所の従事者が行っている搬送業務を配膳ロボットに置き換える</t>
    <phoneticPr fontId="1"/>
  </si>
  <si>
    <t>2.すでに別の配膳ロボットが行っている搬送業務を今回申請する配膳ロボットで行う</t>
    <phoneticPr fontId="1"/>
  </si>
  <si>
    <t>製品を導入することで、新たに追加される機能・性能はどれか。（複数選択可）</t>
    <phoneticPr fontId="1"/>
  </si>
  <si>
    <t>介護業</t>
  </si>
  <si>
    <t>2.すでに別の配膳ロボットが行っている配膳業務を今回申請する配膳ロボットで行う</t>
  </si>
  <si>
    <t>1.施設スタッフが行っている配膳業務を配膳ロボットに置き換える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</si>
</sst>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45</v>
      </c>
      <c r="F5" s="76"/>
      <c r="G5" s="76"/>
      <c r="H5" s="76"/>
      <c r="I5" s="76"/>
      <c r="J5" s="77"/>
    </row>
    <row r="6" spans="2:16" ht="17.7" customHeight="1" x14ac:dyDescent="0.2">
      <c r="C6" s="73" t="s">
        <v>1</v>
      </c>
      <c r="D6" s="74"/>
      <c r="E6" s="78" t="str">
        <f>業種データ!K5</f>
        <v>介護業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3.4" customHeight="1" x14ac:dyDescent="0.2">
      <c r="C15" s="68" t="s">
        <v>12</v>
      </c>
      <c r="D15" s="69"/>
      <c r="E15" s="70"/>
      <c r="F15" s="71"/>
      <c r="G15" s="71"/>
      <c r="H15" s="71"/>
      <c r="I15" s="71"/>
      <c r="J15" s="72"/>
      <c r="M15" s="5" t="s">
        <v>20</v>
      </c>
    </row>
    <row r="16" spans="2:16" ht="17.7" customHeight="1" x14ac:dyDescent="0.2">
      <c r="D16" s="6"/>
      <c r="M16" s="19"/>
    </row>
    <row r="17" spans="2:14" ht="17.7" hidden="1" customHeight="1" x14ac:dyDescent="0.2">
      <c r="B17" t="s">
        <v>34</v>
      </c>
      <c r="D17" s="6"/>
      <c r="M17" s="19"/>
    </row>
    <row r="18" spans="2:14" ht="27.6" hidden="1" customHeight="1" x14ac:dyDescent="0.2">
      <c r="C18" s="93" t="s">
        <v>55</v>
      </c>
      <c r="D18" s="93"/>
      <c r="E18" s="93"/>
      <c r="F18" s="93"/>
      <c r="G18" s="93"/>
      <c r="H18" s="93"/>
      <c r="I18" s="93"/>
      <c r="J18" s="93"/>
      <c r="M18" s="19"/>
    </row>
    <row r="19" spans="2:14" ht="21.45" hidden="1" customHeight="1" x14ac:dyDescent="0.2">
      <c r="B19" s="7"/>
      <c r="C19" s="53"/>
      <c r="D19" s="92" t="str">
        <f>業種データ!C17</f>
        <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0</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1" t="s">
        <v>35</v>
      </c>
      <c r="D30" s="91"/>
      <c r="E30" s="91"/>
      <c r="F30" s="91"/>
      <c r="G30" s="91"/>
      <c r="H30" s="91"/>
      <c r="I30" s="91"/>
      <c r="J30" s="91"/>
    </row>
    <row r="31" spans="2:14" ht="17.399999999999999" hidden="1" customHeight="1" x14ac:dyDescent="0.2">
      <c r="B31" s="7"/>
      <c r="C31" s="91" t="s">
        <v>38</v>
      </c>
      <c r="D31" s="91"/>
      <c r="E31" s="91"/>
      <c r="F31" s="91"/>
      <c r="G31" s="91"/>
      <c r="H31" s="91"/>
      <c r="I31" s="91"/>
      <c r="J31" s="91"/>
    </row>
    <row r="32" spans="2:14" ht="17.399999999999999" hidden="1" customHeight="1" x14ac:dyDescent="0.2">
      <c r="B32" s="7"/>
      <c r="C32" s="91" t="s">
        <v>39</v>
      </c>
      <c r="D32" s="91"/>
      <c r="E32" s="91"/>
      <c r="F32" s="91"/>
      <c r="G32" s="91"/>
      <c r="H32" s="91"/>
      <c r="I32" s="91"/>
      <c r="J32" s="91"/>
    </row>
    <row r="33" spans="2:14" ht="17.7" hidden="1" customHeight="1" x14ac:dyDescent="0.2">
      <c r="B33" s="7"/>
      <c r="C33" s="91" t="s">
        <v>36</v>
      </c>
      <c r="D33" s="91"/>
      <c r="E33" s="91"/>
      <c r="F33" s="91"/>
      <c r="G33" s="91"/>
      <c r="H33" s="91"/>
      <c r="I33" s="91"/>
      <c r="J33" s="91"/>
    </row>
    <row r="34" spans="2:14" ht="17.7" hidden="1" customHeight="1" x14ac:dyDescent="0.2">
      <c r="B34" s="7"/>
      <c r="C34" s="91" t="s">
        <v>37</v>
      </c>
      <c r="D34" s="91"/>
      <c r="E34" s="91"/>
      <c r="F34" s="91"/>
      <c r="G34" s="91"/>
      <c r="H34" s="91"/>
      <c r="I34" s="91"/>
      <c r="J34" s="91"/>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64bFVbgbn5LXmRMN7j6yKe6KzxRo89FWkzn/11ijWScWCEjcyo/6fFTwQajhY32v43He2nKUBGpIM4GJ+cnBPA==" saltValue="bN2Nsvg95kNrtuMvLIUPT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56</v>
      </c>
      <c r="L5" s="30" t="s">
        <v>46</v>
      </c>
      <c r="M5" s="31" t="s">
        <v>47</v>
      </c>
      <c r="N5" s="31" t="s">
        <v>48</v>
      </c>
      <c r="O5" s="31" t="s">
        <v>49</v>
      </c>
      <c r="P5" s="31" t="s">
        <v>56</v>
      </c>
      <c r="Q5" s="31"/>
      <c r="R5" s="31"/>
      <c r="S5" s="31"/>
      <c r="T5" s="31"/>
      <c r="U5" s="31"/>
      <c r="V5" s="29"/>
      <c r="W5" s="29"/>
      <c r="X5" s="29"/>
      <c r="Y5" s="29"/>
      <c r="Z5" s="29"/>
      <c r="AA5" s="29"/>
      <c r="AB5" s="29"/>
      <c r="AC5" s="29"/>
      <c r="AD5" s="29"/>
      <c r="AE5" s="29"/>
    </row>
    <row r="6" spans="1:60" ht="17.7" customHeight="1" thickBot="1" x14ac:dyDescent="0.25">
      <c r="K6" s="38">
        <f>HLOOKUP(K5,L5:AE6,2,FALSE)</f>
        <v>5</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介護業 - 5</v>
      </c>
      <c r="D9" s="102"/>
      <c r="E9" s="102"/>
      <c r="F9" s="102"/>
      <c r="G9" s="103"/>
      <c r="K9" s="97" t="str">
        <f>L5 &amp; " - " &amp; L$6</f>
        <v>飲食サービス業 - 1</v>
      </c>
      <c r="L9" s="98"/>
      <c r="M9" s="98"/>
      <c r="N9" s="98"/>
      <c r="O9" s="99"/>
      <c r="P9" s="101" t="str">
        <f>M5 &amp; " - " &amp; M$6</f>
        <v>宿泊業 - 2</v>
      </c>
      <c r="Q9" s="102"/>
      <c r="R9" s="102"/>
      <c r="S9" s="102"/>
      <c r="T9" s="103"/>
      <c r="U9" s="97" t="str">
        <f>N5 &amp; " - " &amp; N$6</f>
        <v>製造業 - 3</v>
      </c>
      <c r="V9" s="98"/>
      <c r="W9" s="98"/>
      <c r="X9" s="98"/>
      <c r="Y9" s="99"/>
      <c r="Z9" s="101" t="str">
        <f>O5 &amp; " - " &amp; O$6</f>
        <v>卸売業 - 4</v>
      </c>
      <c r="AA9" s="102"/>
      <c r="AB9" s="102"/>
      <c r="AC9" s="102"/>
      <c r="AD9" s="103"/>
      <c r="AE9" s="97" t="str">
        <f>P5 &amp; " - " &amp; P$6</f>
        <v>介護業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1.施設スタッフが行っている配膳業務を配膳ロボットに置き換える</v>
      </c>
      <c r="D11" s="38" t="str" cm="1">
        <f t="array" ref="D11">INDEX($K11:$BH11,($K$6-1)*5+2)&amp;""</f>
        <v>2.すでに別の配膳ロボットが行っている配膳業務を今回申請する配膳ロボットで行う</v>
      </c>
      <c r="E11" s="38" t="str" cm="1">
        <f t="array" ref="E11">INDEX($K11:$BH11,($K$6-1)*5+3)&amp;""</f>
        <v/>
      </c>
      <c r="F11" s="38" t="str" cm="1">
        <f t="array" ref="F11">INDEX($K11:$BH11,($K$6-1)*5+4)&amp;""</f>
        <v/>
      </c>
      <c r="G11" s="39" t="str" cm="1">
        <f t="array" ref="G11">INDEX($K11:$BH11,($K$6-1)*5+5)&amp;""</f>
        <v/>
      </c>
      <c r="K11" s="48" t="s">
        <v>50</v>
      </c>
      <c r="L11" s="48" t="s">
        <v>51</v>
      </c>
      <c r="M11" s="49"/>
      <c r="N11" s="49"/>
      <c r="O11" s="49"/>
      <c r="P11" s="48" t="s">
        <v>52</v>
      </c>
      <c r="Q11" s="59" t="str">
        <f>L11</f>
        <v>2.既に別の配膳ロボットが行っている配膳業務を今回申請する配膳ロボットで行う</v>
      </c>
      <c r="R11" s="49"/>
      <c r="S11" s="49"/>
      <c r="T11" s="49"/>
      <c r="U11" s="48" t="s">
        <v>53</v>
      </c>
      <c r="V11" s="48" t="s">
        <v>54</v>
      </c>
      <c r="W11" s="49"/>
      <c r="X11" s="49"/>
      <c r="Y11" s="49"/>
      <c r="Z11" s="59" t="str">
        <f>U11</f>
        <v>1.事業所の従事者が行っている搬送業務を配膳ロボットに置き換える</v>
      </c>
      <c r="AA11" s="59" t="str">
        <f>V11</f>
        <v>2.すでに別の配膳ロボットが行っている搬送業務を今回申請する配膳ロボットで行う</v>
      </c>
      <c r="AB11" s="49"/>
      <c r="AC11" s="49"/>
      <c r="AD11" s="49"/>
      <c r="AE11" s="48" t="s">
        <v>58</v>
      </c>
      <c r="AF11" s="48" t="s">
        <v>57</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介護業 - 5</v>
      </c>
      <c r="D15" s="50"/>
      <c r="E15" s="50"/>
      <c r="F15" s="50"/>
      <c r="G15" s="26"/>
      <c r="H15" s="26"/>
      <c r="I15" s="26"/>
      <c r="J15" s="27"/>
      <c r="K15" s="32" t="str">
        <f t="shared" ref="K15:T15" si="1">L5 &amp; " - " &amp; L$6</f>
        <v>飲食サービス業 - 1</v>
      </c>
      <c r="L15" s="34" t="str">
        <f t="shared" si="1"/>
        <v>宿泊業 - 2</v>
      </c>
      <c r="M15" s="55" t="str">
        <f t="shared" si="1"/>
        <v>製造業 - 3</v>
      </c>
      <c r="N15" s="34" t="str">
        <f t="shared" si="1"/>
        <v>卸売業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tJr28KaKWHHl+2nzir1jcoOh2Gi6D24sfyTOW+5MKeyEX86gqKO3jciQkXFVvr+5PmzJyLJgTjEsL2PhdMVNGA==" saltValue="Pml+92LUZFOr+OS3lzGIJ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401A5941-A541-4B00-817C-5A51BC6C3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5096ed87-1394-41ba-9857-c6b625d49cbd"/>
    <ds:schemaRef ds:uri="307f33d5-412e-42f7-880e-964369499a37"/>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2026-01-26T09:50:08Z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