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67097BD0-C48C-44CA-93C8-48CD398141BA}" xr6:coauthVersionLast="47" xr6:coauthVersionMax="47" xr10:uidLastSave="{00000000-0000-0000-0000-000000000000}"/>
  <workbookProtection workbookAlgorithmName="SHA-512" workbookHashValue="FJgbq8B8WxSm2Cwd0Iy7dR2Fd8JMl2gKnAiRsquUFeiaA3QrWf1atiafRd8QymekE4hy1qAyT4mWlOlCFK8gGg==" workbookSaltValue="VfElPlKMZ3q5I6iuTe95ZA==" workbookSpinCount="100000" lockStructure="1"/>
  <bookViews>
    <workbookView xWindow="2688" yWindow="888" windowWidth="32592" windowHeight="25032" xr2:uid="{6D8793CE-8F58-45E8-ABD8-777038FD0A24}"/>
  </bookViews>
  <sheets>
    <sheet name="省力化効果判定シート" sheetId="33" r:id="rId1"/>
    <sheet name="業種データ" sheetId="36" state="hidden" r:id="rId2"/>
  </sheets>
  <definedNames>
    <definedName name="_xlnm.Print_Area" localSheetId="0">省力化効果判定シート!$A$1:$M$41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36" l="1"/>
  <c r="U11" i="36"/>
  <c r="Q11" i="36"/>
  <c r="P11"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<sst xmlns="http://schemas.openxmlformats.org/spreadsheetml/2006/main" count="143" uniqueCount="52">
  <si>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</si>
  <si>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</si>
  <si>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</si>
  <si>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</si>
  <si>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</si>
  <si>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</si>
  <si>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</si>
  <si>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</si>
  <si>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</si>
  <si>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</si>
  <si>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</si>
  <si>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</si>
  <si>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</si>
  <si>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</si>
  <si>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</si>
  <si>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</si>
  <si>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</si>
  <si>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</si>
  <si>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</si>
  <si>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</si>
  <si>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</si>
  <si>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</si>
  <si>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</si>
  <si>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</si>
  <si>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</si>
  <si>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</si>
  <si>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</si>
  <si>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</si>
  <si>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</si>
  <si>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</si>
  <si>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</si>
  <si>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</si>
  <si>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</si>
  <si>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</si>
  <si>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</si>
  <si>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</si>
  <si>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</si>
  <si>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</si>
  <si>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</si>
  <si>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</si>
  <si>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</si>
  <si>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</si>
  <si>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</si>
  <si>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</si>
  <si>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</si>
  <si>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</si>
  <si>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廃棄物処理業</t>
  </si>
  <si>
    <t>異素材の複合廃棄物破砕分離装置</t>
    <rPh sb="0" eb="1">
      <t>イ</t>
    </rPh>
    <rPh sb="1" eb="3">
      <t>ソザイ</t>
    </rPh>
    <rPh sb="4" eb="6">
      <t>フクゴウ</t>
    </rPh>
    <rPh sb="6" eb="9">
      <t>ハイキブツ</t>
    </rPh>
    <rPh sb="9" eb="11">
      <t>ハサイ</t>
    </rPh>
    <rPh sb="11" eb="13">
      <t>ブンリ</t>
    </rPh>
    <rPh sb="13" eb="15">
      <t>ソウチ</t>
    </rPh>
    <phoneticPr fontId="1"/>
  </si>
  <si>
    <t>1.事業所の従事者が複数台の破砕機・分離機で行っている分別業務（異素材廃棄物の粉砕・分離作業）を異素材の複合廃棄物破砕分離装置に置き換える</t>
  </si>
  <si>
    <t>2.すでに別の異素材の複合廃棄物破砕分離装置が行っている分別業務を今回申請する異素材の複合廃棄物破砕分離装置で行う</t>
  </si>
  <si>
    <t>卸売業</t>
  </si>
  <si>
    <t>製造業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</si>
</sst>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c r="B1" t="s">
        <v>2</v>
      </c>
      <c r="M1"/>
      <c r="P1" t="s">
        <v>40</v>
      </c>
    </row>
    <row r="2" spans="2:16" ht="23.7" customHeight="1">
      <c r="B2" s="4"/>
      <c r="C2" s="59" t="s">
        <v>17</v>
      </c>
      <c r="D2" s="59"/>
      <c r="E2" s="59"/>
      <c r="F2" s="59"/>
      <c r="G2" s="59"/>
      <c r="H2" s="59"/>
      <c r="I2" s="59"/>
      <c r="J2" s="59"/>
      <c r="K2" s="4"/>
      <c r="M2"/>
    </row>
    <row r="3" spans="2:16" ht="45" customHeight="1">
      <c r="C3" s="60" t="s">
        <v>18</v>
      </c>
      <c r="D3" s="61"/>
      <c r="E3" s="61"/>
      <c r="F3" s="61"/>
      <c r="G3" s="61"/>
      <c r="H3" s="61"/>
      <c r="I3" s="61"/>
      <c r="J3" s="61"/>
      <c r="M3"/>
    </row>
    <row r="4" spans="2:16" ht="17.7" customHeight="1">
      <c r="B4" t="s">
        <v>3</v>
      </c>
    </row>
    <row r="5" spans="2:16" ht="17.7" customHeight="1">
      <c r="C5" s="72" t="s">
        <v>0</v>
      </c>
      <c r="D5" s="73"/>
      <c r="E5" s="74" t="s">
        <v>47</v>
      </c>
      <c r="F5" s="75"/>
      <c r="G5" s="75"/>
      <c r="H5" s="75"/>
      <c r="I5" s="75"/>
      <c r="J5" s="76"/>
    </row>
    <row r="6" spans="2:16" ht="17.7" customHeight="1">
      <c r="C6" s="72" t="s">
        <v>1</v>
      </c>
      <c r="D6" s="73"/>
      <c r="E6" s="77" t="str">
        <f>業種データ!K5</f>
        <v>製造業</v>
      </c>
      <c r="F6" s="78"/>
      <c r="G6" s="78"/>
      <c r="H6" s="78"/>
      <c r="I6" s="78"/>
      <c r="J6" s="79"/>
    </row>
    <row r="7" spans="2:16" ht="17.7" customHeight="1">
      <c r="M7" s="19" t="s">
        <v>15</v>
      </c>
    </row>
    <row r="8" spans="2:16" ht="17.7" customHeight="1">
      <c r="B8" t="s">
        <v>4</v>
      </c>
      <c r="M8" s="19"/>
    </row>
    <row r="9" spans="2:16" ht="17.7" customHeight="1">
      <c r="C9" s="62" t="s">
        <v>5</v>
      </c>
      <c r="D9" s="63"/>
      <c r="E9" s="64"/>
      <c r="F9" s="65"/>
      <c r="G9" s="65"/>
      <c r="H9" s="65"/>
      <c r="I9" s="65"/>
      <c r="J9" s="66"/>
      <c r="M9" s="19" t="s">
        <v>16</v>
      </c>
    </row>
    <row r="10" spans="2:16" ht="17.7" customHeight="1">
      <c r="M10" s="19"/>
    </row>
    <row r="11" spans="2:16" ht="17.7" customHeight="1">
      <c r="B11" t="s">
        <v>6</v>
      </c>
      <c r="M11" s="19"/>
    </row>
    <row r="12" spans="2:16" ht="17.7" customHeight="1">
      <c r="C12" s="62" t="s">
        <v>7</v>
      </c>
      <c r="D12" s="63"/>
      <c r="E12" s="64"/>
      <c r="F12" s="65"/>
      <c r="G12" s="65"/>
      <c r="H12" s="65"/>
      <c r="I12" s="65"/>
      <c r="J12" s="66"/>
      <c r="M12" s="19" t="s">
        <v>16</v>
      </c>
    </row>
    <row r="13" spans="2:16" ht="17.7" customHeight="1">
      <c r="M13" s="19"/>
    </row>
    <row r="14" spans="2:16" ht="17.7" customHeight="1">
      <c r="B14" t="s">
        <v>8</v>
      </c>
      <c r="M14" s="19"/>
    </row>
    <row r="15" spans="2:16" ht="69" customHeight="1">
      <c r="C15" s="67" t="s">
        <v>12</v>
      </c>
      <c r="D15" s="68"/>
      <c r="E15" s="69"/>
      <c r="F15" s="70"/>
      <c r="G15" s="70"/>
      <c r="H15" s="70"/>
      <c r="I15" s="70"/>
      <c r="J15" s="71"/>
      <c r="M15" s="5" t="s">
        <v>20</v>
      </c>
    </row>
    <row r="16" spans="2:16" ht="17.7" customHeight="1">
      <c r="D16" s="6"/>
      <c r="M16" s="19"/>
    </row>
    <row r="17" spans="2:14" ht="17.7" hidden="1" customHeight="1">
      <c r="B17" t="s">
        <v>34</v>
      </c>
      <c r="D17" s="6"/>
      <c r="M17" s="19"/>
    </row>
    <row r="18" spans="2:14" ht="27.6" hidden="1" customHeight="1">
      <c r="C18" s="92" t="s">
        <v>45</v>
      </c>
      <c r="D18" s="92"/>
      <c r="E18" s="92"/>
      <c r="F18" s="92"/>
      <c r="G18" s="92"/>
      <c r="H18" s="92"/>
      <c r="I18" s="92"/>
      <c r="J18" s="92"/>
      <c r="M18" s="19"/>
    </row>
    <row r="19" spans="2:14" ht="21.45" hidden="1" customHeight="1">
      <c r="B19" s="7"/>
      <c r="C19" s="53"/>
      <c r="D19" s="91" t="str">
        <f>業種データ!C17</f>
        <v/>
      </c>
      <c r="E19" s="91"/>
      <c r="F19" s="91"/>
      <c r="G19" s="91"/>
      <c r="H19" s="91"/>
      <c r="I19" s="91"/>
      <c r="J19" s="91"/>
      <c r="K19" s="52"/>
      <c r="M19" s="2" t="b">
        <v>0</v>
      </c>
      <c r="N19" s="54" t="b">
        <f>IF(AND(D19&lt;&gt;"",M19=TRUE),TRUE,FALSE)</f>
        <v>0</v>
      </c>
    </row>
    <row r="20" spans="2:14" ht="21.45" hidden="1" customHeight="1">
      <c r="B20" s="7"/>
      <c r="C20" s="53"/>
      <c r="D20" s="91" t="str">
        <f>業種データ!C18</f>
        <v/>
      </c>
      <c r="E20" s="91"/>
      <c r="F20" s="91"/>
      <c r="G20" s="91"/>
      <c r="H20" s="91"/>
      <c r="I20" s="91"/>
      <c r="J20" s="91"/>
      <c r="K20" s="52"/>
      <c r="M20" s="2" t="b">
        <v>0</v>
      </c>
      <c r="N20" s="54" t="b">
        <f t="shared" ref="N20:N21" si="0">IF(AND(D20&lt;&gt;"",M20=TRUE),TRUE,FALSE)</f>
        <v>0</v>
      </c>
    </row>
    <row r="21" spans="2:14" ht="21.45" hidden="1" customHeight="1">
      <c r="B21" s="7"/>
      <c r="C21" s="53"/>
      <c r="D21" s="91" t="str">
        <f>業種データ!C19</f>
        <v/>
      </c>
      <c r="E21" s="91"/>
      <c r="F21" s="91"/>
      <c r="G21" s="91"/>
      <c r="H21" s="91"/>
      <c r="I21" s="91"/>
      <c r="J21" s="91"/>
      <c r="K21" s="52"/>
      <c r="M21" s="2" t="b">
        <v>0</v>
      </c>
      <c r="N21" s="54" t="b">
        <f t="shared" si="0"/>
        <v>0</v>
      </c>
    </row>
    <row r="22" spans="2:14" ht="21.45" hidden="1" customHeight="1">
      <c r="B22" s="7"/>
      <c r="C22" s="53"/>
      <c r="D22" s="93" t="str">
        <f>業種データ!C20</f>
        <v/>
      </c>
      <c r="E22" s="93"/>
      <c r="F22" s="94"/>
      <c r="G22" s="9"/>
      <c r="H22" s="52"/>
      <c r="I22" s="52"/>
      <c r="J22" s="52"/>
      <c r="K22" s="52"/>
    </row>
    <row r="23" spans="2:14" ht="21.45" hidden="1" customHeight="1">
      <c r="B23" s="7"/>
      <c r="C23" s="53"/>
      <c r="D23" s="88" t="str">
        <f>業種データ!C21</f>
        <v/>
      </c>
      <c r="E23" s="88"/>
      <c r="F23" s="89"/>
      <c r="G23" s="9"/>
      <c r="H23" s="52"/>
      <c r="I23" s="52"/>
      <c r="J23" s="52"/>
      <c r="K23" s="52"/>
    </row>
    <row r="24" spans="2:14" ht="21.45" hidden="1" customHeight="1">
      <c r="B24" s="7"/>
      <c r="C24" s="53"/>
      <c r="D24" s="88" t="str">
        <f>業種データ!C22</f>
        <v/>
      </c>
      <c r="E24" s="88"/>
      <c r="F24" s="89"/>
      <c r="G24" s="9"/>
      <c r="H24" s="52"/>
      <c r="I24" s="52"/>
      <c r="J24" s="52"/>
      <c r="K24" s="52"/>
    </row>
    <row r="25" spans="2:14" ht="21.45" hidden="1" customHeight="1">
      <c r="B25" s="7"/>
      <c r="C25" s="53"/>
      <c r="D25" s="88" t="str">
        <f>業種データ!C23</f>
        <v/>
      </c>
      <c r="E25" s="88"/>
      <c r="F25" s="89"/>
      <c r="G25" s="9"/>
      <c r="H25" s="52"/>
      <c r="I25" s="52"/>
      <c r="J25" s="52"/>
      <c r="K25" s="52"/>
    </row>
    <row r="26" spans="2:14" ht="21.45" hidden="1" customHeight="1">
      <c r="B26" s="7"/>
      <c r="C26" s="53"/>
      <c r="D26" s="88" t="str">
        <f>業種データ!C24</f>
        <v/>
      </c>
      <c r="E26" s="88"/>
      <c r="F26" s="89"/>
      <c r="G26" s="9"/>
      <c r="H26" s="52"/>
      <c r="I26" s="52"/>
      <c r="J26" s="52"/>
      <c r="K26" s="52"/>
    </row>
    <row r="27" spans="2:14" ht="21.45" hidden="1" customHeight="1">
      <c r="B27" s="7"/>
      <c r="C27" s="53"/>
      <c r="D27" s="88" t="str">
        <f>業種データ!C25</f>
        <v/>
      </c>
      <c r="E27" s="88"/>
      <c r="F27" s="89"/>
      <c r="G27" s="9"/>
      <c r="H27" s="52"/>
      <c r="I27" s="52"/>
      <c r="J27" s="52"/>
      <c r="K27" s="52"/>
    </row>
    <row r="28" spans="2:14" ht="21.45" hidden="1" customHeight="1">
      <c r="B28" s="7"/>
      <c r="C28" s="53"/>
      <c r="D28" s="88" t="str">
        <f>業種データ!C26</f>
        <v/>
      </c>
      <c r="E28" s="88"/>
      <c r="F28" s="89"/>
      <c r="G28" s="9"/>
      <c r="H28" s="52"/>
      <c r="I28" s="52"/>
      <c r="J28" s="52"/>
      <c r="K28" s="52"/>
    </row>
    <row r="29" spans="2:14" ht="17.7" hidden="1" customHeight="1">
      <c r="B29" s="7"/>
      <c r="C29" s="10"/>
      <c r="D29" s="10"/>
      <c r="E29" s="3"/>
      <c r="F29" s="3"/>
      <c r="G29" s="8"/>
      <c r="H29" s="1"/>
      <c r="J29" s="1"/>
    </row>
    <row r="30" spans="2:14" ht="17.7" hidden="1" customHeight="1">
      <c r="B30" s="7"/>
      <c r="C30" s="90" t="s">
        <v>35</v>
      </c>
      <c r="D30" s="90"/>
      <c r="E30" s="90"/>
      <c r="F30" s="90"/>
      <c r="G30" s="90"/>
      <c r="H30" s="90"/>
      <c r="I30" s="90"/>
      <c r="J30" s="90"/>
    </row>
    <row r="31" spans="2:14" ht="17.399999999999999" hidden="1" customHeight="1">
      <c r="B31" s="7"/>
      <c r="C31" s="90" t="s">
        <v>38</v>
      </c>
      <c r="D31" s="90"/>
      <c r="E31" s="90"/>
      <c r="F31" s="90"/>
      <c r="G31" s="90"/>
      <c r="H31" s="90"/>
      <c r="I31" s="90"/>
      <c r="J31" s="90"/>
    </row>
    <row r="32" spans="2:14" ht="17.399999999999999" hidden="1" customHeight="1">
      <c r="B32" s="7"/>
      <c r="C32" s="90" t="s">
        <v>39</v>
      </c>
      <c r="D32" s="90"/>
      <c r="E32" s="90"/>
      <c r="F32" s="90"/>
      <c r="G32" s="90"/>
      <c r="H32" s="90"/>
      <c r="I32" s="90"/>
      <c r="J32" s="90"/>
    </row>
    <row r="33" spans="2:14" ht="17.7" hidden="1" customHeight="1">
      <c r="B33" s="7"/>
      <c r="C33" s="90" t="s">
        <v>36</v>
      </c>
      <c r="D33" s="90"/>
      <c r="E33" s="90"/>
      <c r="F33" s="90"/>
      <c r="G33" s="90"/>
      <c r="H33" s="90"/>
      <c r="I33" s="90"/>
      <c r="J33" s="90"/>
    </row>
    <row r="34" spans="2:14" ht="17.7" hidden="1" customHeight="1">
      <c r="B34" s="7"/>
      <c r="C34" s="90" t="s">
        <v>37</v>
      </c>
      <c r="D34" s="90"/>
      <c r="E34" s="90"/>
      <c r="F34" s="90"/>
      <c r="G34" s="90"/>
      <c r="H34" s="90"/>
      <c r="I34" s="90"/>
      <c r="J34" s="90"/>
    </row>
    <row r="35" spans="2:14" ht="17.7" hidden="1" customHeight="1">
      <c r="B35" s="7"/>
      <c r="C35" s="10"/>
      <c r="D35" s="10"/>
      <c r="E35" s="3"/>
      <c r="F35" s="3"/>
      <c r="G35" s="8"/>
      <c r="H35" s="1"/>
      <c r="J35" s="1"/>
    </row>
    <row r="36" spans="2:14" ht="17.7" customHeight="1">
      <c r="B36" t="s">
        <v>9</v>
      </c>
    </row>
    <row r="37" spans="2:14" ht="17.7" customHeight="1">
      <c r="C37" s="11"/>
      <c r="D37" s="85" t="s">
        <v>11</v>
      </c>
      <c r="E37" s="86"/>
      <c r="F37" s="86"/>
      <c r="G37" s="86"/>
      <c r="H37" s="86"/>
      <c r="I37" s="86"/>
      <c r="J37" s="87"/>
      <c r="K37" s="12"/>
      <c r="M37" s="2" t="b">
        <v>0</v>
      </c>
    </row>
    <row r="38" spans="2:14" ht="17.7" customHeight="1">
      <c r="B38" s="7"/>
    </row>
    <row r="39" spans="2:14" ht="17.7" customHeight="1" thickBot="1">
      <c r="B39" s="13" t="s">
        <v>14</v>
      </c>
      <c r="M39" s="5" t="s">
        <v>29</v>
      </c>
      <c r="N39" s="54" t="s">
        <v>41</v>
      </c>
    </row>
    <row r="40" spans="2:14" ht="17.7" customHeight="1" thickBot="1">
      <c r="C40" s="80" t="s">
        <v>10</v>
      </c>
      <c r="D40" s="81"/>
      <c r="E40" s="82" t="str">
        <f>E45</f>
        <v>判定中（すべての項目に入力してください。）</v>
      </c>
      <c r="F40" s="83"/>
      <c r="G40" s="83"/>
      <c r="H40" s="83"/>
      <c r="I40" s="84"/>
      <c r="M40" s="14">
        <f>COUNTA(E9,E12,E15)+N(M37)</f>
        <v>0</v>
      </c>
      <c r="N40" s="5">
        <f>COUNTIF(N19:N21,"=true")</f>
        <v>0</v>
      </c>
    </row>
    <row r="41" spans="2:14" ht="17.7" customHeight="1">
      <c r="C41" s="15"/>
      <c r="M41" s="16" t="s">
        <v>42</v>
      </c>
    </row>
    <row r="42" spans="2:14" ht="17.7" customHeight="1">
      <c r="M42" s="17" t="s">
        <v>43</v>
      </c>
    </row>
    <row r="43" spans="2:14">
      <c r="M43" s="17" t="s">
        <v>44</v>
      </c>
    </row>
    <row r="45" spans="2:14" hidden="1">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MjB6UlhIXo3A7eXQezLzDDuwyiagSxZM5W5Xp1YssAfd+yTbAzePBxxpIJg7AvosyAR+O/tosuTdGP/A4fj8TA==" saltValue="PTk6Edgp9VukfX0057b+JA=="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c r="K2" s="36"/>
      <c r="L2" s="18" t="s">
        <v>21</v>
      </c>
      <c r="M2" s="35"/>
      <c r="N2" s="18" t="s">
        <v>30</v>
      </c>
      <c r="O2" s="45"/>
      <c r="P2" s="18" t="s">
        <v>31</v>
      </c>
    </row>
    <row r="4" spans="1:85" ht="17.7" customHeight="1" thickBot="1"/>
    <row r="5" spans="1:85" ht="17.399999999999999" customHeight="1">
      <c r="A5" s="95" t="s">
        <v>22</v>
      </c>
      <c r="B5" s="95"/>
      <c r="K5" s="41" t="s">
        <v>51</v>
      </c>
      <c r="L5" s="30" t="s">
        <v>46</v>
      </c>
      <c r="M5" s="31" t="s">
        <v>50</v>
      </c>
      <c r="N5" s="31" t="s">
        <v>51</v>
      </c>
      <c r="O5" s="31"/>
      <c r="P5" s="31"/>
      <c r="Q5" s="31"/>
      <c r="R5" s="31"/>
      <c r="S5" s="31"/>
      <c r="T5" s="31"/>
      <c r="U5" s="31"/>
      <c r="V5" s="31"/>
      <c r="W5" s="31"/>
      <c r="X5" s="31"/>
      <c r="Y5" s="31"/>
      <c r="Z5" s="31"/>
      <c r="AA5" s="29"/>
      <c r="AB5" s="29"/>
      <c r="AC5" s="29"/>
      <c r="AD5" s="29"/>
      <c r="AE5" s="29"/>
    </row>
    <row r="6" spans="1:85" ht="17.7" customHeight="1" thickBot="1">
      <c r="K6" s="38">
        <f>HLOOKUP(K5,L5:AE6,2,FALSE)</f>
        <v>3</v>
      </c>
      <c r="L6" s="42">
        <f>IF(L5&lt;&gt;"",COLUMN()-11,"")</f>
        <v>1</v>
      </c>
      <c r="M6" s="43">
        <f t="shared" ref="M6:Z6" si="0">IF(M5&lt;&gt;"",COLUMN()-11,"")</f>
        <v>2</v>
      </c>
      <c r="N6" s="43">
        <f t="shared" si="0"/>
        <v>3</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row r="8" spans="1:85" ht="17.7" customHeight="1" thickBot="1"/>
    <row r="9" spans="1:85" ht="30.6" customHeight="1" thickBot="1">
      <c r="A9" s="103" t="s">
        <v>23</v>
      </c>
      <c r="B9" s="104"/>
      <c r="C9" s="100" t="str">
        <f>K$5 &amp; " - " &amp; K$6</f>
        <v>製造業 - 3</v>
      </c>
      <c r="D9" s="101"/>
      <c r="E9" s="101"/>
      <c r="F9" s="101"/>
      <c r="G9" s="102"/>
      <c r="K9" s="96" t="str">
        <f>L5 &amp; " - " &amp; L$6</f>
        <v>廃棄物処理業 - 1</v>
      </c>
      <c r="L9" s="97"/>
      <c r="M9" s="97"/>
      <c r="N9" s="97"/>
      <c r="O9" s="98"/>
      <c r="P9" s="100" t="str">
        <f>M5 &amp; " - " &amp; M$6</f>
        <v>卸売業 - 2</v>
      </c>
      <c r="Q9" s="101"/>
      <c r="R9" s="101"/>
      <c r="S9" s="101"/>
      <c r="T9" s="102"/>
      <c r="U9" s="96" t="str">
        <f>N5 &amp; " - " &amp; N$6</f>
        <v>製造業 - 3</v>
      </c>
      <c r="V9" s="97"/>
      <c r="W9" s="97"/>
      <c r="X9" s="97"/>
      <c r="Y9" s="98"/>
      <c r="Z9" s="100" t="str">
        <f>O5 &amp; " - " &amp; O$6</f>
        <v xml:space="preserve"> - </v>
      </c>
      <c r="AA9" s="101"/>
      <c r="AB9" s="101"/>
      <c r="AC9" s="101"/>
      <c r="AD9" s="102"/>
      <c r="AE9" s="96" t="str">
        <f>P5 &amp; " - " &amp; P$6</f>
        <v xml:space="preserve"> - </v>
      </c>
      <c r="AF9" s="97"/>
      <c r="AG9" s="97"/>
      <c r="AH9" s="97"/>
      <c r="AI9" s="98"/>
      <c r="AJ9" s="100" t="str">
        <f>Q5 &amp; " - " &amp; Q$6</f>
        <v xml:space="preserve"> - </v>
      </c>
      <c r="AK9" s="101"/>
      <c r="AL9" s="101"/>
      <c r="AM9" s="101"/>
      <c r="AN9" s="102"/>
      <c r="AO9" s="96" t="str">
        <f>R5 &amp; " - " &amp; R$6</f>
        <v xml:space="preserve"> - </v>
      </c>
      <c r="AP9" s="97"/>
      <c r="AQ9" s="97"/>
      <c r="AR9" s="97"/>
      <c r="AS9" s="98"/>
      <c r="AT9" s="100" t="str">
        <f>S5 &amp; " - " &amp; S$6</f>
        <v xml:space="preserve"> - </v>
      </c>
      <c r="AU9" s="101"/>
      <c r="AV9" s="101"/>
      <c r="AW9" s="101"/>
      <c r="AX9" s="102"/>
      <c r="AY9" s="96" t="str">
        <f>T5 &amp; " - " &amp; T$6</f>
        <v xml:space="preserve"> - </v>
      </c>
      <c r="AZ9" s="97"/>
      <c r="BA9" s="97"/>
      <c r="BB9" s="97"/>
      <c r="BC9" s="98"/>
      <c r="BD9" s="100" t="str">
        <f>U5 &amp; " - " &amp; U$6</f>
        <v xml:space="preserve"> - </v>
      </c>
      <c r="BE9" s="101"/>
      <c r="BF9" s="101"/>
      <c r="BG9" s="101"/>
      <c r="BH9" s="102"/>
      <c r="BI9" s="96" t="str">
        <f>V5 &amp; " - " &amp; V$6</f>
        <v xml:space="preserve"> - </v>
      </c>
      <c r="BJ9" s="97"/>
      <c r="BK9" s="97"/>
      <c r="BL9" s="97"/>
      <c r="BM9" s="98"/>
      <c r="BN9" s="100" t="str">
        <f>W5 &amp; " - " &amp; W$6</f>
        <v xml:space="preserve"> - </v>
      </c>
      <c r="BO9" s="101"/>
      <c r="BP9" s="101"/>
      <c r="BQ9" s="101"/>
      <c r="BR9" s="102"/>
      <c r="BS9" s="96" t="str">
        <f>X5 &amp; " - " &amp; X$6</f>
        <v xml:space="preserve"> - </v>
      </c>
      <c r="BT9" s="97"/>
      <c r="BU9" s="97"/>
      <c r="BV9" s="97"/>
      <c r="BW9" s="98"/>
      <c r="BX9" s="100" t="str">
        <f>Y5 &amp; " - " &amp; Y$6</f>
        <v xml:space="preserve"> - </v>
      </c>
      <c r="BY9" s="101"/>
      <c r="BZ9" s="101"/>
      <c r="CA9" s="101"/>
      <c r="CB9" s="102"/>
      <c r="CC9" s="96" t="str">
        <f>Z5 &amp; " - " &amp; Z$6</f>
        <v xml:space="preserve"> - </v>
      </c>
      <c r="CD9" s="97"/>
      <c r="CE9" s="97"/>
      <c r="CF9" s="97"/>
      <c r="CG9" s="98"/>
    </row>
    <row r="10" spans="1:85" ht="30.6" customHeight="1" thickBot="1">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c r="C11" s="38" t="str" cm="1">
        <f t="array" ref="C11">INDEX($K11:$CG11,($K$6-1)*5+1)&amp;""</f>
        <v>1.事業所の従事者が複数台の破砕機・分離機で行っている分別業務（異素材廃棄物の粉砕・分離作業）を異素材の複合廃棄物破砕分離装置に置き換える</v>
      </c>
      <c r="D11" s="38" t="str" cm="1">
        <f t="array" ref="D11">INDEX($K11:$CG11,($K$6-1)*5+2)&amp;""</f>
        <v>2.すでに別の異素材の複合廃棄物破砕分離装置が行っている分別業務を今回申請する異素材の複合廃棄物破砕分離装置で行う</v>
      </c>
      <c r="E11" s="38" t="str" cm="1">
        <f t="array" ref="E11">INDEX($K11:$CG11,($K$6-1)*5+3)&amp;""</f>
        <v/>
      </c>
      <c r="F11" s="38" t="str" cm="1">
        <f t="array" ref="F11">INDEX($K11:$CG11,($K$6-1)*5+4)&amp;""</f>
        <v/>
      </c>
      <c r="G11" s="39" t="str" cm="1">
        <f t="array" ref="G11">INDEX($K11:$CG11,($K$6-1)*5+5)&amp;""</f>
        <v/>
      </c>
      <c r="K11" s="48" t="s">
        <v>48</v>
      </c>
      <c r="L11" s="48" t="s">
        <v>49</v>
      </c>
      <c r="M11" s="49"/>
      <c r="N11" s="49"/>
      <c r="O11" s="49"/>
      <c r="P11" s="58" t="str">
        <f>$K11</f>
        <v>1.事業所の従事者が複数台の破砕機・分離機で行っている分別業務（異素材廃棄物の粉砕・分離作業）を異素材の複合廃棄物破砕分離装置に置き換える</v>
      </c>
      <c r="Q11" s="58" t="str">
        <f>$L11</f>
        <v>2.すでに別の異素材の複合廃棄物破砕分離装置が行っている分別業務を今回申請する異素材の複合廃棄物破砕分離装置で行う</v>
      </c>
      <c r="R11" s="49"/>
      <c r="S11" s="49"/>
      <c r="T11" s="49"/>
      <c r="U11" s="58" t="str">
        <f>$K11</f>
        <v>1.事業所の従事者が複数台の破砕機・分離機で行っている分別業務（異素材廃棄物の粉砕・分離作業）を異素材の複合廃棄物破砕分離装置に置き換える</v>
      </c>
      <c r="V11" s="58" t="str">
        <f>$L11</f>
        <v>2.すでに別の異素材の複合廃棄物破砕分離装置が行っている分別業務を今回申請する異素材の複合廃棄物破砕分離装置で行う</v>
      </c>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row r="13" spans="1:85" ht="17.7" customHeight="1"/>
    <row r="14" spans="1:85" ht="17.7" customHeight="1" thickBot="1"/>
    <row r="15" spans="1:85" ht="28.95" customHeight="1" thickBot="1">
      <c r="A15" s="103" t="s">
        <v>32</v>
      </c>
      <c r="B15" s="104"/>
      <c r="C15" s="34" t="str">
        <f>K$5 &amp; " - " &amp; K$6</f>
        <v>製造業 - 3</v>
      </c>
      <c r="D15" s="50"/>
      <c r="E15" s="50"/>
      <c r="F15" s="50"/>
      <c r="G15" s="26"/>
      <c r="H15" s="26"/>
      <c r="I15" s="26"/>
      <c r="J15" s="27"/>
      <c r="K15" s="32" t="str">
        <f t="shared" ref="K15:Y15" si="1">L5 &amp; " - " &amp; L$6</f>
        <v>廃棄物処理業 - 1</v>
      </c>
      <c r="L15" s="34" t="str">
        <f t="shared" si="1"/>
        <v>卸売業 - 2</v>
      </c>
      <c r="M15" s="55" t="str">
        <f t="shared" si="1"/>
        <v>製造業 - 3</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c r="A17" s="99"/>
      <c r="B17" s="18">
        <v>1</v>
      </c>
      <c r="C17" s="40" t="str" cm="1">
        <f t="array" ref="C17">INDEX($K17:$Z17,($K$6-1)*1+1)&amp;""</f>
        <v/>
      </c>
      <c r="F17" s="51"/>
      <c r="J17" s="28"/>
      <c r="K17" s="23"/>
      <c r="L17" s="23"/>
      <c r="M17" s="20"/>
      <c r="N17" s="23"/>
      <c r="O17" s="20"/>
      <c r="P17" s="23"/>
      <c r="Q17" s="20"/>
      <c r="R17" s="23"/>
      <c r="S17" s="20"/>
      <c r="T17" s="23"/>
      <c r="U17" s="23"/>
      <c r="V17" s="23"/>
      <c r="W17" s="23"/>
      <c r="X17" s="23"/>
      <c r="Y17" s="23"/>
    </row>
    <row r="18" spans="1:25" ht="17.7" customHeight="1">
      <c r="A18" s="99"/>
      <c r="B18" s="18">
        <v>2</v>
      </c>
      <c r="C18" s="40" t="str" cm="1">
        <f t="array" ref="C18">INDEX($K18:$Z18,($K$6-1)*1+1)&amp;""</f>
        <v/>
      </c>
      <c r="F18" s="51"/>
      <c r="J18" s="28"/>
      <c r="K18" s="24"/>
      <c r="L18" s="24"/>
      <c r="M18" s="21"/>
      <c r="N18" s="24"/>
      <c r="O18" s="21"/>
      <c r="P18" s="24"/>
      <c r="Q18" s="21"/>
      <c r="R18" s="24"/>
      <c r="S18" s="21"/>
      <c r="T18" s="24"/>
      <c r="U18" s="24"/>
      <c r="V18" s="24"/>
      <c r="W18" s="24"/>
      <c r="X18" s="24"/>
      <c r="Y18" s="24"/>
    </row>
    <row r="19" spans="1:25" ht="17.7" customHeight="1">
      <c r="A19" s="99"/>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c r="A20" s="99"/>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c r="A21" s="99"/>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c r="A22" s="99"/>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c r="A23" s="99"/>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c r="A24" s="99"/>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c r="A25" s="99"/>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c r="A26" s="99"/>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row r="28" spans="1:25" ht="17.7" customHeight="1"/>
    <row r="29" spans="1:25" ht="17.7" customHeight="1"/>
    <row r="30" spans="1:25" ht="17.7" customHeight="1"/>
    <row r="31" spans="1:25" ht="17.7" customHeight="1">
      <c r="A31" s="19"/>
      <c r="B31" s="19"/>
    </row>
    <row r="32" spans="1:25" ht="17.7" customHeight="1"/>
    <row r="33" ht="17.7" customHeight="1"/>
  </sheetData>
  <sheetProtection algorithmName="SHA-512" hashValue="ui0xJQtRB+b96YflTxVt0WoRJ93MafDrMpXdMGK/Y+J5aFSoLr9LsEIpfj323IFT6SXdlgEdw0UxheI3PESWCw==" saltValue="FIYJIYTdX/2R6i6sPs1/hg=="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3306E8-0A06-4B7A-B7BF-DC5FC6F68A33}">
  <ds:schemaRefs>
    <ds:schemaRef ds:uri="http://schemas.microsoft.com/office/2006/metadata/properties"/>
    <ds:schemaRef ds:uri="5096ed87-1394-41ba-9857-c6b625d49cbd"/>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307f33d5-412e-42f7-880e-964369499a37"/>
    <ds:schemaRef ds:uri="http://www.w3.org/XML/1998/namespace"/>
    <ds:schemaRef ds:uri="http://purl.org/dc/dcmitype/"/>
  </ds:schemaRefs>
</ds:datastoreItem>
</file>

<file path=customXml/itemProps2.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3.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2026-07-13T09:03:34Z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