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97B38FA8-12FE-494A-B743-A0A8B7C68948}" xr6:coauthVersionLast="47" xr6:coauthVersionMax="47" xr10:uidLastSave="{00000000-0000-0000-0000-000000000000}"/>
  <workbookProtection workbookAlgorithmName="SHA-512" workbookHashValue="vZvlJMJRF0yiMT/3hTK+MXW8cHUW3e36whcFxRkJeA9SNAsopEYQmuCHxeXl3TbpPrn9u/SAnq8TZcISoXw+sw==" workbookSaltValue="CbFSqyJzt0V2awHBiMaqn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X15" i="36"/>
  <c r="W15" i="36"/>
  <c r="V15" i="36"/>
  <c r="U15" i="36"/>
  <c r="CC9" i="36"/>
  <c r="BX9" i="36"/>
  <c r="BS9" i="36"/>
  <c r="BN9" i="36"/>
  <c r="BI9" i="36"/>
  <c r="V6" i="36"/>
  <c r="W6" i="36"/>
  <c r="X6" i="36"/>
  <c r="Y6" i="36"/>
  <c r="Z6" i="36"/>
  <c r="BE11" i="36"/>
  <c r="BD11" i="36"/>
  <c r="AZ11" i="36"/>
  <c r="AY11" i="36"/>
  <c r="AU11" i="36"/>
  <c r="AT11" i="36"/>
  <c r="AP11" i="36" l="1"/>
  <c r="AO11" i="36"/>
  <c r="AK11" i="36"/>
  <c r="AJ11" i="36"/>
  <c r="AF11" i="36"/>
  <c r="AA11" i="36"/>
  <c r="Z11" i="36"/>
  <c r="V11" i="36"/>
  <c r="Q11" i="36"/>
  <c r="P11"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<sst xmlns="http://schemas.openxmlformats.org/spreadsheetml/2006/main" count="155" uniqueCount="63">
  <si>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</si>
  <si>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</si>
  <si>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</si>
  <si>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</si>
  <si>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</si>
  <si>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</si>
  <si>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</si>
  <si>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</si>
  <si>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</si>
  <si>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</si>
  <si>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</si>
  <si>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</si>
  <si>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</si>
  <si>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</si>
  <si>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</si>
  <si>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</si>
  <si>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</si>
  <si>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</si>
  <si>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</si>
  <si>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</si>
  <si>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</si>
  <si>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</si>
  <si>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</si>
  <si>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</si>
  <si>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</si>
  <si>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</si>
  <si>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</si>
  <si>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</si>
  <si>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</si>
  <si>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</si>
  <si>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</si>
  <si>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</si>
  <si>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</si>
  <si>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</si>
  <si>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</si>
  <si>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</si>
  <si>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</si>
  <si>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</si>
  <si>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</si>
  <si>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</si>
  <si>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</si>
  <si>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</si>
  <si>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</si>
  <si>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</si>
  <si>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</si>
  <si>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清掃ロボット</t>
    <phoneticPr fontId="1"/>
  </si>
  <si>
    <t>宿泊業</t>
    <rPh sb="0" eb="3">
      <t>シュクハクギョウ</t>
    </rPh>
    <phoneticPr fontId="1"/>
  </si>
  <si>
    <t>製造業</t>
    <rPh sb="0" eb="3">
      <t>セイゾウギョウ</t>
    </rPh>
    <phoneticPr fontId="1"/>
  </si>
  <si>
    <t>卸売業</t>
    <rPh sb="0" eb="3">
      <t>オロシウリギョウ</t>
    </rPh>
    <phoneticPr fontId="1"/>
  </si>
  <si>
    <t>小売業</t>
    <rPh sb="0" eb="3">
      <t>コウリギョウ</t>
    </rPh>
    <phoneticPr fontId="1"/>
  </si>
  <si>
    <t>1.事業所の従事者が行っている清掃業務を清掃ロボットに置き換える</t>
    <phoneticPr fontId="1"/>
  </si>
  <si>
    <t>1.施設スタッフが行っている清掃業務を清掃ロボットに置き換える</t>
    <phoneticPr fontId="1"/>
  </si>
  <si>
    <t>その他の事業サービス業</t>
    <phoneticPr fontId="1"/>
  </si>
  <si>
    <t>娯楽業</t>
    <phoneticPr fontId="1"/>
  </si>
  <si>
    <t>製品を導入することで、新たに追加される機能・性能はどれか。（複数選択可）</t>
    <phoneticPr fontId="1"/>
  </si>
  <si>
    <t>建設業</t>
    <phoneticPr fontId="1"/>
  </si>
  <si>
    <t>倉庫業</t>
    <phoneticPr fontId="1"/>
  </si>
  <si>
    <t>生活関連サービス業</t>
    <phoneticPr fontId="1"/>
  </si>
  <si>
    <t>介護業</t>
    <rPh sb="0" eb="3">
      <t>カイゴギョウ</t>
    </rPh>
    <phoneticPr fontId="1"/>
  </si>
  <si>
    <t>1.事業所の従事者が行っている清掃業務を清掃ロボットに置き換える</t>
  </si>
  <si>
    <t>2.すでに別の清掃ロボットが行っている清掃業務を今回申請する清掃ロボットで行う</t>
  </si>
  <si>
    <t>1.施設スタッフが行っている清掃業務を清掃ロボットに置き換える</t>
  </si>
  <si>
    <t>その他の事業サービス業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</si>
</sst>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45</v>
      </c>
      <c r="F5" s="90"/>
      <c r="G5" s="90"/>
      <c r="H5" s="90"/>
      <c r="I5" s="90"/>
      <c r="J5" s="91"/>
    </row>
    <row r="6" spans="2:16" ht="17.7" customHeight="1" x14ac:dyDescent="0.2">
      <c r="C6" s="87" t="s">
        <v>1</v>
      </c>
      <c r="D6" s="88"/>
      <c r="E6" s="92" t="str">
        <f>業種データ!K5</f>
        <v>介護業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54</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vnqLXDZWtY1/HDOjoLeVZHPfNxt4LSrS4YFFbqLrafDP+v4V0R5WTlmSobuoMAX8D06/AO52fcH7k/+TkDcCeg==" saltValue="Okv6jl8eHPAqsT9YedlYj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8" t="s">
        <v>22</v>
      </c>
      <c r="B5" s="98"/>
      <c r="K5" s="41" t="s">
        <v>58</v>
      </c>
      <c r="L5" s="30" t="s">
        <v>62</v>
      </c>
      <c r="M5" s="31" t="s">
        <v>49</v>
      </c>
      <c r="N5" s="31" t="s">
        <v>47</v>
      </c>
      <c r="O5" s="31" t="s">
        <v>48</v>
      </c>
      <c r="P5" s="31" t="s">
        <v>46</v>
      </c>
      <c r="Q5" s="31" t="s">
        <v>52</v>
      </c>
      <c r="R5" s="31" t="s">
        <v>53</v>
      </c>
      <c r="S5" s="31" t="s">
        <v>55</v>
      </c>
      <c r="T5" s="31" t="s">
        <v>56</v>
      </c>
      <c r="U5" s="31" t="s">
        <v>57</v>
      </c>
      <c r="V5" s="31" t="s">
        <v>58</v>
      </c>
      <c r="W5" s="31"/>
      <c r="X5" s="31"/>
      <c r="Y5" s="31"/>
      <c r="Z5" s="31"/>
      <c r="AA5" s="29"/>
      <c r="AB5" s="29"/>
      <c r="AC5" s="29"/>
      <c r="AD5" s="29"/>
      <c r="AE5" s="29"/>
    </row>
    <row r="6" spans="1:85" ht="17.7" customHeight="1" thickBot="1" x14ac:dyDescent="0.25">
      <c r="K6" s="38">
        <f>HLOOKUP(K5,L5:AE6,2,FALSE)</f>
        <v>11</v>
      </c>
      <c r="L6" s="42">
        <f>IF(L5&lt;&gt;"",COLUMN()-11,"")</f>
        <v>1</v>
      </c>
      <c r="M6" s="43">
        <f t="shared" ref="M6:Z6" si="0">IF(M5&lt;&gt;"",COLUMN()-11,"")</f>
        <v>2</v>
      </c>
      <c r="N6" s="43">
        <f t="shared" si="0"/>
        <v>3</v>
      </c>
      <c r="O6" s="43">
        <f t="shared" si="0"/>
        <v>4</v>
      </c>
      <c r="P6" s="43">
        <f t="shared" si="0"/>
        <v>5</v>
      </c>
      <c r="Q6" s="43">
        <f t="shared" si="0"/>
        <v>6</v>
      </c>
      <c r="R6" s="43">
        <f t="shared" si="0"/>
        <v>7</v>
      </c>
      <c r="S6" s="43">
        <f t="shared" si="0"/>
        <v>8</v>
      </c>
      <c r="T6" s="43">
        <f t="shared" si="0"/>
        <v>9</v>
      </c>
      <c r="U6" s="44">
        <f t="shared" si="0"/>
        <v>10</v>
      </c>
      <c r="V6" s="44">
        <f t="shared" si="0"/>
        <v>11</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5" t="str">
        <f>K$5 &amp; " - " &amp; K$6</f>
        <v>介護業 - 11</v>
      </c>
      <c r="D9" s="96"/>
      <c r="E9" s="96"/>
      <c r="F9" s="96"/>
      <c r="G9" s="97"/>
      <c r="K9" s="99" t="str">
        <f>L5 &amp; " - " &amp; L$6</f>
        <v>その他の事業サービス業 - 1</v>
      </c>
      <c r="L9" s="100"/>
      <c r="M9" s="100"/>
      <c r="N9" s="100"/>
      <c r="O9" s="101"/>
      <c r="P9" s="95" t="str">
        <f>M5 &amp; " - " &amp; M$6</f>
        <v>小売業 - 2</v>
      </c>
      <c r="Q9" s="96"/>
      <c r="R9" s="96"/>
      <c r="S9" s="96"/>
      <c r="T9" s="97"/>
      <c r="U9" s="99" t="str">
        <f>N5 &amp; " - " &amp; N$6</f>
        <v>製造業 - 3</v>
      </c>
      <c r="V9" s="100"/>
      <c r="W9" s="100"/>
      <c r="X9" s="100"/>
      <c r="Y9" s="101"/>
      <c r="Z9" s="95" t="str">
        <f>O5 &amp; " - " &amp; O$6</f>
        <v>卸売業 - 4</v>
      </c>
      <c r="AA9" s="96"/>
      <c r="AB9" s="96"/>
      <c r="AC9" s="96"/>
      <c r="AD9" s="97"/>
      <c r="AE9" s="99" t="str">
        <f>P5 &amp; " - " &amp; P$6</f>
        <v>宿泊業 - 5</v>
      </c>
      <c r="AF9" s="100"/>
      <c r="AG9" s="100"/>
      <c r="AH9" s="100"/>
      <c r="AI9" s="101"/>
      <c r="AJ9" s="95" t="str">
        <f>Q5 &amp; " - " &amp; Q$6</f>
        <v>その他の事業サービス業 - 6</v>
      </c>
      <c r="AK9" s="96"/>
      <c r="AL9" s="96"/>
      <c r="AM9" s="96"/>
      <c r="AN9" s="97"/>
      <c r="AO9" s="99" t="str">
        <f>R5 &amp; " - " &amp; R$6</f>
        <v>娯楽業 - 7</v>
      </c>
      <c r="AP9" s="100"/>
      <c r="AQ9" s="100"/>
      <c r="AR9" s="100"/>
      <c r="AS9" s="101"/>
      <c r="AT9" s="95" t="str">
        <f>S5 &amp; " - " &amp; S$6</f>
        <v>建設業 - 8</v>
      </c>
      <c r="AU9" s="96"/>
      <c r="AV9" s="96"/>
      <c r="AW9" s="96"/>
      <c r="AX9" s="97"/>
      <c r="AY9" s="99" t="str">
        <f>T5 &amp; " - " &amp; T$6</f>
        <v>倉庫業 - 9</v>
      </c>
      <c r="AZ9" s="100"/>
      <c r="BA9" s="100"/>
      <c r="BB9" s="100"/>
      <c r="BC9" s="101"/>
      <c r="BD9" s="95" t="str">
        <f>U5 &amp; " - " &amp; U$6</f>
        <v>生活関連サービス業 - 10</v>
      </c>
      <c r="BE9" s="96"/>
      <c r="BF9" s="96"/>
      <c r="BG9" s="96"/>
      <c r="BH9" s="97"/>
      <c r="BI9" s="95" t="str">
        <f>V5 &amp; " - " &amp; V$6</f>
        <v>介護業 - 11</v>
      </c>
      <c r="BJ9" s="96"/>
      <c r="BK9" s="96"/>
      <c r="BL9" s="96"/>
      <c r="BM9" s="97"/>
      <c r="BN9" s="95" t="str">
        <f>W5 &amp; " - " &amp; W$6</f>
        <v xml:space="preserve"> - </v>
      </c>
      <c r="BO9" s="96"/>
      <c r="BP9" s="96"/>
      <c r="BQ9" s="96"/>
      <c r="BR9" s="97"/>
      <c r="BS9" s="95" t="str">
        <f>X5 &amp; " - " &amp; X$6</f>
        <v xml:space="preserve"> - </v>
      </c>
      <c r="BT9" s="96"/>
      <c r="BU9" s="96"/>
      <c r="BV9" s="96"/>
      <c r="BW9" s="97"/>
      <c r="BX9" s="95" t="str">
        <f>Y5 &amp; " - " &amp; Y$6</f>
        <v xml:space="preserve"> - </v>
      </c>
      <c r="BY9" s="96"/>
      <c r="BZ9" s="96"/>
      <c r="CA9" s="96"/>
      <c r="CB9" s="97"/>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4" t="s">
        <v>24</v>
      </c>
      <c r="BJ10" s="34" t="s">
        <v>25</v>
      </c>
      <c r="BK10" s="34" t="s">
        <v>26</v>
      </c>
      <c r="BL10" s="34" t="s">
        <v>27</v>
      </c>
      <c r="BM10" s="34" t="s">
        <v>28</v>
      </c>
      <c r="BN10" s="34" t="s">
        <v>24</v>
      </c>
      <c r="BO10" s="34" t="s">
        <v>25</v>
      </c>
      <c r="BP10" s="34" t="s">
        <v>26</v>
      </c>
      <c r="BQ10" s="34" t="s">
        <v>27</v>
      </c>
      <c r="BR10" s="34" t="s">
        <v>28</v>
      </c>
      <c r="BS10" s="34" t="s">
        <v>24</v>
      </c>
      <c r="BT10" s="34" t="s">
        <v>25</v>
      </c>
      <c r="BU10" s="34" t="s">
        <v>26</v>
      </c>
      <c r="BV10" s="34" t="s">
        <v>27</v>
      </c>
      <c r="BW10" s="34" t="s">
        <v>28</v>
      </c>
      <c r="BX10" s="34" t="s">
        <v>24</v>
      </c>
      <c r="BY10" s="34" t="s">
        <v>25</v>
      </c>
      <c r="BZ10" s="34" t="s">
        <v>26</v>
      </c>
      <c r="CA10" s="34" t="s">
        <v>27</v>
      </c>
      <c r="CB10" s="34" t="s">
        <v>28</v>
      </c>
      <c r="CC10" s="34" t="s">
        <v>24</v>
      </c>
      <c r="CD10" s="34" t="s">
        <v>25</v>
      </c>
      <c r="CE10" s="34" t="s">
        <v>26</v>
      </c>
      <c r="CF10" s="34" t="s">
        <v>27</v>
      </c>
      <c r="CG10" s="34" t="s">
        <v>28</v>
      </c>
    </row>
    <row r="11" spans="1:85" ht="93" customHeight="1" thickBot="1" x14ac:dyDescent="0.25">
      <c r="C11" s="38" t="str" cm="1">
        <f t="array" ref="C11">INDEX($K11:$CG11,($K$6-1)*5+1)&amp;""</f>
        <v>1.施設スタッフが行っている清掃業務を清掃ロボットに置き換える</v>
      </c>
      <c r="D11" s="38" t="str" cm="1">
        <f t="array" ref="D11">INDEX($K11:$CG11,($K$6-1)*5+2)&amp;""</f>
        <v>2.すでに別の清掃ロボットが行っている清掃業務を今回申請する清掃ロボットで行う</v>
      </c>
      <c r="E11" s="38" t="str" cm="1">
        <f t="array" ref="E11">INDEX($K11:$CG11,($K$6-1)*5+3)&amp;""</f>
        <v/>
      </c>
      <c r="F11" s="38" t="str" cm="1">
        <f t="array" ref="F11">INDEX($K11:$CG11,($K$6-1)*5+4)&amp;""</f>
        <v/>
      </c>
      <c r="G11" s="39" t="str" cm="1">
        <f t="array" ref="G11">INDEX($K11:$CG11,($K$6-1)*5+5)&amp;""</f>
        <v/>
      </c>
      <c r="K11" s="48" t="s">
        <v>59</v>
      </c>
      <c r="L11" s="48" t="s">
        <v>60</v>
      </c>
      <c r="M11" s="49"/>
      <c r="N11" s="49"/>
      <c r="O11" s="49"/>
      <c r="P11" s="58" t="str">
        <f>K11</f>
        <v>1.事業所の従事者が行っている清掃業務を清掃ロボットに置き換える</v>
      </c>
      <c r="Q11" s="58" t="str">
        <f>L11</f>
        <v>2.すでに別の清掃ロボットが行っている清掃業務を今回申請する清掃ロボットで行う</v>
      </c>
      <c r="R11" s="49"/>
      <c r="S11" s="49"/>
      <c r="T11" s="49"/>
      <c r="U11" s="48" t="s">
        <v>50</v>
      </c>
      <c r="V11" s="58" t="str">
        <f>L11</f>
        <v>2.すでに別の清掃ロボットが行っている清掃業務を今回申請する清掃ロボットで行う</v>
      </c>
      <c r="W11" s="49"/>
      <c r="X11" s="49"/>
      <c r="Y11" s="49"/>
      <c r="Z11" s="58" t="str">
        <f>U11</f>
        <v>1.事業所の従事者が行っている清掃業務を清掃ロボットに置き換える</v>
      </c>
      <c r="AA11" s="58" t="str">
        <f>L11</f>
        <v>2.すでに別の清掃ロボットが行っている清掃業務を今回申請する清掃ロボットで行う</v>
      </c>
      <c r="AB11" s="49"/>
      <c r="AC11" s="49"/>
      <c r="AD11" s="49"/>
      <c r="AE11" s="48" t="s">
        <v>51</v>
      </c>
      <c r="AF11" s="58" t="str">
        <f>L11</f>
        <v>2.すでに別の清掃ロボットが行っている清掃業務を今回申請する清掃ロボットで行う</v>
      </c>
      <c r="AG11" s="49"/>
      <c r="AH11" s="49"/>
      <c r="AI11" s="49"/>
      <c r="AJ11" s="58" t="str">
        <f>U11</f>
        <v>1.事業所の従事者が行っている清掃業務を清掃ロボットに置き換える</v>
      </c>
      <c r="AK11" s="58" t="str">
        <f>L11</f>
        <v>2.すでに別の清掃ロボットが行っている清掃業務を今回申請する清掃ロボットで行う</v>
      </c>
      <c r="AL11" s="49"/>
      <c r="AM11" s="49"/>
      <c r="AN11" s="49"/>
      <c r="AO11" s="58" t="str">
        <f>AE11</f>
        <v>1.施設スタッフが行っている清掃業務を清掃ロボットに置き換える</v>
      </c>
      <c r="AP11" s="58" t="str">
        <f>L11</f>
        <v>2.すでに別の清掃ロボットが行っている清掃業務を今回申請する清掃ロボットで行う</v>
      </c>
      <c r="AQ11" s="49"/>
      <c r="AR11" s="49"/>
      <c r="AS11" s="49"/>
      <c r="AT11" s="58" t="str">
        <f>U11</f>
        <v>1.事業所の従事者が行っている清掃業務を清掃ロボットに置き換える</v>
      </c>
      <c r="AU11" s="58" t="str">
        <f>L11</f>
        <v>2.すでに別の清掃ロボットが行っている清掃業務を今回申請する清掃ロボットで行う</v>
      </c>
      <c r="AV11" s="49"/>
      <c r="AW11" s="49"/>
      <c r="AX11" s="49"/>
      <c r="AY11" s="58" t="str">
        <f>U11</f>
        <v>1.事業所の従事者が行っている清掃業務を清掃ロボットに置き換える</v>
      </c>
      <c r="AZ11" s="58" t="str">
        <f>L11</f>
        <v>2.すでに別の清掃ロボットが行っている清掃業務を今回申請する清掃ロボットで行う</v>
      </c>
      <c r="BA11" s="49"/>
      <c r="BB11" s="49"/>
      <c r="BC11" s="49"/>
      <c r="BD11" s="58" t="str">
        <f>U11</f>
        <v>1.事業所の従事者が行っている清掃業務を清掃ロボットに置き換える</v>
      </c>
      <c r="BE11" s="58" t="str">
        <f>L11</f>
        <v>2.すでに別の清掃ロボットが行っている清掃業務を今回申請する清掃ロボットで行う</v>
      </c>
      <c r="BF11" s="49"/>
      <c r="BG11" s="49"/>
      <c r="BH11" s="49"/>
      <c r="BI11" s="48" t="s">
        <v>61</v>
      </c>
      <c r="BJ11" s="48" t="s">
        <v>60</v>
      </c>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介護業 - 11</v>
      </c>
      <c r="D15" s="50"/>
      <c r="E15" s="50"/>
      <c r="F15" s="50"/>
      <c r="G15" s="26"/>
      <c r="H15" s="26"/>
      <c r="I15" s="26"/>
      <c r="J15" s="27"/>
      <c r="K15" s="32" t="str">
        <f t="shared" ref="K15:Y15" si="1">L5 &amp; " - " &amp; L$6</f>
        <v>その他の事業サービス業 - 1</v>
      </c>
      <c r="L15" s="34" t="str">
        <f t="shared" si="1"/>
        <v>小売業 - 2</v>
      </c>
      <c r="M15" s="55" t="str">
        <f t="shared" si="1"/>
        <v>製造業 - 3</v>
      </c>
      <c r="N15" s="34" t="str">
        <f t="shared" si="1"/>
        <v>卸売業 - 4</v>
      </c>
      <c r="O15" s="33" t="str">
        <f t="shared" si="1"/>
        <v>宿泊業 - 5</v>
      </c>
      <c r="P15" s="34" t="str">
        <f t="shared" si="1"/>
        <v>その他の事業サービス業 - 6</v>
      </c>
      <c r="Q15" s="33" t="str">
        <f t="shared" si="1"/>
        <v>娯楽業 - 7</v>
      </c>
      <c r="R15" s="34" t="str">
        <f t="shared" si="1"/>
        <v>建設業 - 8</v>
      </c>
      <c r="S15" s="33" t="str">
        <f t="shared" si="1"/>
        <v>倉庫業 - 9</v>
      </c>
      <c r="T15" s="34" t="str">
        <f t="shared" si="1"/>
        <v>生活関連サービス業 - 10</v>
      </c>
      <c r="U15" s="34" t="str">
        <f t="shared" si="1"/>
        <v>介護業 - 11</v>
      </c>
      <c r="V15" s="34" t="str">
        <f t="shared" si="1"/>
        <v xml:space="preserve"> - </v>
      </c>
      <c r="W15" s="34" t="str">
        <f t="shared" si="1"/>
        <v xml:space="preserve"> - </v>
      </c>
      <c r="X15" s="34" t="str">
        <f t="shared" si="1"/>
        <v xml:space="preserve"> - </v>
      </c>
      <c r="Y15" s="34"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4" t="s">
        <v>19</v>
      </c>
      <c r="V16" s="34" t="s">
        <v>19</v>
      </c>
      <c r="W16" s="34" t="s">
        <v>19</v>
      </c>
      <c r="X16" s="34" t="s">
        <v>19</v>
      </c>
      <c r="Y16" s="34"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s+luKg28OKBbqHmFr/PqKKA3WPH7nTWwEmklqBt8ktyN08LbVZ3pjmdyp6ZIUULAC+unrqucKBVbpfg2fQ7wWQ==" saltValue="NqhWxrSBgeAdjEQBSHuHjA=="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2026-01-26T09:56:36Z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