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0A6F7064-ABE5-41E2-9CD4-BC71AE49DC04}" xr6:coauthVersionLast="47" xr6:coauthVersionMax="47" xr10:uidLastSave="{00000000-0000-0000-0000-000000000000}"/>
  <workbookProtection workbookAlgorithmName="SHA-512" workbookHashValue="ZWF5XgcaSPmIo/GeftbW99dgVKoBoOmEvWtMKJdm6cSwSj6wqGlhQ3UchQyp5EWd0IFLOfyhhbs6K4orrpakVg==" workbookSaltValue="0SJA3lWiZ/I4j6YuORWZqQ==" workbookSpinCount="100000" lockStructure="1"/>
  <bookViews>
    <workbookView xWindow="5376" yWindow="3156" windowWidth="42780" windowHeight="2276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<sst xmlns="http://schemas.openxmlformats.org/spreadsheetml/2006/main" count="117" uniqueCount="55">
  <si>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</si>
  <si>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</si>
  <si>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</si>
  <si>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</si>
  <si>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</si>
  <si>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</si>
  <si>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</si>
  <si>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</si>
  <si>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</si>
  <si>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</si>
  <si>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</si>
  <si>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</si>
  <si>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</si>
  <si>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</si>
  <si>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</si>
  <si>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</si>
  <si>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</si>
  <si>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</si>
  <si>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</si>
  <si>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</si>
  <si>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</si>
  <si>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</si>
  <si>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</si>
  <si>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</si>
  <si>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</si>
  <si>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</si>
  <si>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</si>
  <si>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</si>
  <si>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</si>
  <si>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</si>
  <si>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</si>
  <si>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</si>
  <si>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</si>
  <si>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</si>
  <si>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</si>
  <si>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</si>
  <si>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</si>
  <si>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</si>
  <si>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</si>
  <si>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</si>
  <si>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</si>
  <si>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</si>
  <si>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</si>
  <si>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</si>
  <si>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</si>
  <si>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</si>
  <si>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</si>
  <si>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小売業</t>
  </si>
  <si>
    <t>小型豆乳プラント（グラインダー・煮釜・絞り機一体タイプ）</t>
    <phoneticPr fontId="1"/>
  </si>
  <si>
    <t>飲食サービス業</t>
  </si>
  <si>
    <t>2.すでに別の小型豆乳プラント（グラインダー・煮釜・絞り機一体タイプ）が行っている加工・生産業務（豆乳生産と機器洗浄作業）を今回申請する小型豆乳プラント（グラインダー・煮釜・絞り機一体タイプ）で行う</t>
  </si>
  <si>
    <t>2.すでに別の小型豆乳プラント（グラインダー・煮釜・絞り機一体タイプ）が行っている調理業務（豆乳生産と機器洗浄作業）を今回申請する小型豆乳プラント（グラインダー・煮釜・絞り機一体タイプ）で行う</t>
  </si>
  <si>
    <t>1.事業所の従事者がグラインダー・煮釜・絞り機で行っている加工・生産業務（豆乳生産と機器洗浄作業）を小型豆乳プラント（グラインダー・煮釜・絞り機一体タイプ）に置き換える</t>
  </si>
  <si>
    <t>1.店舗スタッフがグラインダー・煮釜・絞り機で行っている加工・生産業務（豆乳生産と機器洗浄作業）を小型豆乳プラント（グラインダー・煮釜・絞り機一体タイプ）に置き換える</t>
  </si>
  <si>
    <t>1.店舗スタッフがグラインダー・煮釜・絞り機で行っている調理業務（豆乳生産と機器洗浄作業）を小型豆乳プラント（グラインダー・煮釜・絞り機一体タイプ）に置き換える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</si>
</sst>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48</v>
      </c>
      <c r="F5" s="75"/>
      <c r="G5" s="75"/>
      <c r="H5" s="75"/>
      <c r="I5" s="75"/>
      <c r="J5" s="76"/>
    </row>
    <row r="6" spans="2:16" ht="17.7" customHeight="1">
      <c r="C6" s="72" t="s">
        <v>1</v>
      </c>
      <c r="D6" s="73"/>
      <c r="E6" s="77" t="str">
        <f>業種データ!K5</f>
        <v>飲食サービス業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79.8"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45</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41</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Sa8tgRIpD6P9AXQKfkuElKVFupJa/+raC0ZUmTXHFhSDVT8hA+f+2V4m9XK3R95rVhF9t+LUJy5CftDfTOMGxA==" saltValue="ye/zraZjFnCJ+/b+4w7+O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49</v>
      </c>
      <c r="L5" s="30" t="s">
        <v>46</v>
      </c>
      <c r="M5" s="31" t="s">
        <v>47</v>
      </c>
      <c r="N5" s="31" t="s">
        <v>49</v>
      </c>
      <c r="O5" s="31"/>
      <c r="P5" s="31"/>
      <c r="Q5" s="31"/>
      <c r="R5" s="31"/>
      <c r="S5" s="31"/>
      <c r="T5" s="31"/>
      <c r="U5" s="31"/>
      <c r="V5" s="29"/>
      <c r="W5" s="29"/>
      <c r="X5" s="29"/>
      <c r="Y5" s="29"/>
      <c r="Z5" s="29"/>
      <c r="AA5" s="29"/>
      <c r="AB5" s="29"/>
      <c r="AC5" s="29"/>
      <c r="AD5" s="29"/>
      <c r="AE5" s="29"/>
    </row>
    <row r="6" spans="1:60" ht="17.7" customHeight="1" thickBot="1">
      <c r="K6" s="38">
        <f>HLOOKUP(K5,L5:AE6,2,FALSE)</f>
        <v>3</v>
      </c>
      <c r="L6" s="42">
        <f>IF(L5&lt;&gt;"",COLUMN()-11,"")</f>
        <v>1</v>
      </c>
      <c r="M6" s="43">
        <f t="shared" ref="M6:U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飲食サービス業 - 3</v>
      </c>
      <c r="D9" s="101"/>
      <c r="E9" s="101"/>
      <c r="F9" s="101"/>
      <c r="G9" s="102"/>
      <c r="K9" s="96" t="str">
        <f>L5 &amp; " - " &amp; L$6</f>
        <v>製造業 - 1</v>
      </c>
      <c r="L9" s="97"/>
      <c r="M9" s="97"/>
      <c r="N9" s="97"/>
      <c r="O9" s="98"/>
      <c r="P9" s="100" t="str">
        <f>M5 &amp; " - " &amp; M$6</f>
        <v>小売業 - 2</v>
      </c>
      <c r="Q9" s="101"/>
      <c r="R9" s="101"/>
      <c r="S9" s="101"/>
      <c r="T9" s="102"/>
      <c r="U9" s="96" t="str">
        <f>N5 &amp; " - " &amp; N$6</f>
        <v>飲食サービス業 - 3</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1.店舗スタッフがグラインダー・煮釜・絞り機で行っている調理業務（豆乳生産と機器洗浄作業）を小型豆乳プラント（グラインダー・煮釜・絞り機一体タイプ）に置き換える</v>
      </c>
      <c r="D11" s="38" t="str" cm="1">
        <f t="array" ref="D11">INDEX($K11:$BH11,($K$6-1)*5+2)&amp;""</f>
        <v>2.すでに別の小型豆乳プラント（グラインダー・煮釜・絞り機一体タイプ）が行っている調理業務（豆乳生産と機器洗浄作業）を今回申請する小型豆乳プラント（グラインダー・煮釜・絞り機一体タイプ）で行う</v>
      </c>
      <c r="E11" s="38" t="str" cm="1">
        <f t="array" ref="E11">INDEX($K11:$BH11,($K$6-1)*5+3)&amp;""</f>
        <v/>
      </c>
      <c r="F11" s="38" t="str" cm="1">
        <f t="array" ref="F11">INDEX($K11:$BH11,($K$6-1)*5+4)&amp;""</f>
        <v/>
      </c>
      <c r="G11" s="39" t="str" cm="1">
        <f t="array" ref="G11">INDEX($K11:$BH11,($K$6-1)*5+5)&amp;""</f>
        <v/>
      </c>
      <c r="K11" s="48" t="s">
        <v>52</v>
      </c>
      <c r="L11" s="48" t="s">
        <v>50</v>
      </c>
      <c r="M11" s="49"/>
      <c r="N11" s="49"/>
      <c r="O11" s="49"/>
      <c r="P11" s="48" t="s">
        <v>53</v>
      </c>
      <c r="Q11" s="48" t="s">
        <v>50</v>
      </c>
      <c r="R11" s="49"/>
      <c r="S11" s="49"/>
      <c r="T11" s="49"/>
      <c r="U11" s="48" t="s">
        <v>54</v>
      </c>
      <c r="V11" s="48" t="s">
        <v>51</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飲食サービス業 - 3</v>
      </c>
      <c r="D15" s="50"/>
      <c r="E15" s="50"/>
      <c r="F15" s="50"/>
      <c r="G15" s="26"/>
      <c r="H15" s="26"/>
      <c r="I15" s="26"/>
      <c r="J15" s="27"/>
      <c r="K15" s="32" t="str">
        <f t="shared" ref="K15:T15" si="1">L5 &amp; " - " &amp; L$6</f>
        <v>製造業 - 1</v>
      </c>
      <c r="L15" s="34" t="str">
        <f t="shared" si="1"/>
        <v>小売業 - 2</v>
      </c>
      <c r="M15" s="55" t="str">
        <f t="shared" si="1"/>
        <v>飲食サービス業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Qi7mQ9+2WNzExGtvHWi6WpIh+grDLPsn2Bbxj96JPOwkkhPyE2pxuKxp0r/AhpprSjRU24Ntg5JfTPtda9FTyA==" saltValue="Uggz56Tz/eU/1sl1Da6r8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68cfc256a8d9b270f59bfbb5ad152cd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78eab93fabd334b220be532c3d7e3b56"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EC3BC9-1595-4123-8467-79E6A24E92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purl.org/dc/elements/1.1/"/>
    <ds:schemaRef ds:uri="http://schemas.microsoft.com/office/infopath/2007/PartnerControls"/>
    <ds:schemaRef ds:uri="http://purl.org/dc/terms/"/>
    <ds:schemaRef ds:uri="307f33d5-412e-42f7-880e-964369499a37"/>
    <ds:schemaRef ds:uri="http://purl.org/dc/dcmitype/"/>
    <ds:schemaRef ds:uri="http://schemas.microsoft.com/office/2006/documentManagement/types"/>
    <ds:schemaRef ds:uri="5096ed87-1394-41ba-9857-c6b625d49cbd"/>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2025-10-01T18:26:34Z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