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522487FA-A214-4E89-A921-9C6C04D48EF8}" xr6:coauthVersionLast="47" xr6:coauthVersionMax="47" xr10:uidLastSave="{00000000-0000-0000-0000-000000000000}"/>
  <workbookProtection workbookAlgorithmName="SHA-512" workbookHashValue="R/L4kbkJXC+NOK+ywvws0QVF+8I/CYACmkGImh4GCqTSiS8LovnUELLAlUi1ul5Qz/BfxY7UPM1lsFHqWSH0MQ==" workbookSaltValue="2EE4hmKWaKj7DIIqD5cXww==" workbookSpinCount="100000" lockStructure="1"/>
  <bookViews>
    <workbookView xWindow="1560" yWindow="156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6" l="1"/>
  <c r="N18" i="36"/>
  <c r="M19" i="36"/>
  <c r="N19" i="36"/>
  <c r="N17" i="36"/>
  <c r="M17" i="36"/>
  <c r="L19" i="36"/>
  <c r="L18" i="36"/>
  <c r="L17" i="36"/>
  <c r="V11" i="36" l="1"/>
  <c r="Q11" i="36"/>
  <c r="P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<sst xmlns="http://schemas.openxmlformats.org/spreadsheetml/2006/main" count="120" uniqueCount="59">
  <si>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</si>
  <si>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</si>
  <si>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</si>
  <si>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</si>
  <si>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</si>
  <si>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</si>
  <si>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</si>
  <si>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</si>
  <si>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</si>
  <si>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</si>
  <si>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</si>
  <si>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</si>
  <si>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</si>
  <si>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</si>
  <si>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</si>
  <si>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</si>
  <si>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</si>
  <si>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</si>
  <si>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</si>
  <si>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</si>
  <si>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</si>
  <si>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</si>
  <si>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</si>
  <si>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</si>
  <si>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</si>
  <si>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</si>
  <si>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</si>
  <si>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</si>
  <si>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</si>
  <si>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</si>
  <si>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</si>
  <si>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</si>
  <si>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</si>
  <si>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</si>
  <si>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</si>
  <si>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</si>
  <si>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</si>
  <si>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</si>
  <si>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</si>
  <si>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</si>
  <si>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</si>
  <si>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</si>
  <si>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</si>
  <si>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</si>
  <si>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</si>
  <si>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小売業</t>
    <rPh sb="0" eb="3">
      <t>コウリギョウ</t>
    </rPh>
    <phoneticPr fontId="1"/>
  </si>
  <si>
    <t>飲食サービス業</t>
    <rPh sb="0" eb="2">
      <t>インショク</t>
    </rPh>
    <rPh sb="6" eb="7">
      <t>ギョウ</t>
    </rPh>
    <phoneticPr fontId="1"/>
  </si>
  <si>
    <t>宿泊業</t>
    <rPh sb="0" eb="3">
      <t>シュクハクギョウ</t>
    </rPh>
    <phoneticPr fontId="1"/>
  </si>
  <si>
    <t>1.店舗スタッフが行っている調理業務をスチームコンベクションオーブンに置き換える</t>
    <phoneticPr fontId="1"/>
  </si>
  <si>
    <t>2.既に別のスチームコンベクションオーブンが行っている調理業務を今回申請するスチームコンベクションオーブンで行う</t>
    <phoneticPr fontId="1"/>
  </si>
  <si>
    <t>スチームコンベクションオーブン</t>
    <phoneticPr fontId="1"/>
  </si>
  <si>
    <t>1.施設スタッフが行っている調理業務をスチームコンベクションオーブンに置き換える</t>
    <rPh sb="14" eb="16">
      <t>チョウリ</t>
    </rPh>
    <phoneticPr fontId="1"/>
  </si>
  <si>
    <t>製造業</t>
    <rPh sb="0" eb="3">
      <t>セイゾウギョウ</t>
    </rPh>
    <phoneticPr fontId="1"/>
  </si>
  <si>
    <t>1.事業所の従事者が行っている加工・生産業務をスチームコンベクションオーブンに置き換える</t>
    <phoneticPr fontId="1"/>
  </si>
  <si>
    <t>2.既に別のスチームコンベクションオーブンが行っている加工・生産業務を今回申請するスチームコンベクションオーブンで行う</t>
    <phoneticPr fontId="1"/>
  </si>
  <si>
    <t>自動洗浄機能</t>
    <phoneticPr fontId="1"/>
  </si>
  <si>
    <t>ファン調整機能（スピード・回転）</t>
    <phoneticPr fontId="1"/>
  </si>
  <si>
    <t>複数調理機能</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</si>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</sst>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9525</xdr:rowOff>
        </xdr:from>
        <xdr:to>
          <xdr:col>2</xdr:col>
          <xdr:colOff>476250</xdr:colOff>
          <xdr:row>18</xdr:row>
          <xdr:rowOff>257175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19</xdr:row>
          <xdr:rowOff>9525</xdr:rowOff>
        </xdr:from>
        <xdr:to>
          <xdr:col>2</xdr:col>
          <xdr:colOff>476250</xdr:colOff>
          <xdr:row>19</xdr:row>
          <xdr:rowOff>257175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20</xdr:row>
          <xdr:rowOff>9525</xdr:rowOff>
        </xdr:from>
        <xdr:to>
          <xdr:col>2</xdr:col>
          <xdr:colOff>476250</xdr:colOff>
          <xdr:row>20</xdr:row>
          <xdr:rowOff>257175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65" t="s">
        <v>17</v>
      </c>
      <c r="D2" s="65"/>
      <c r="E2" s="65"/>
      <c r="F2" s="65"/>
      <c r="G2" s="65"/>
      <c r="H2" s="65"/>
      <c r="I2" s="65"/>
      <c r="J2" s="65"/>
      <c r="K2" s="4"/>
      <c r="M2"/>
    </row>
    <row r="3" spans="2:16" ht="45" customHeight="1" x14ac:dyDescent="0.15">
      <c r="C3" s="66" t="s">
        <v>18</v>
      </c>
      <c r="D3" s="67"/>
      <c r="E3" s="67"/>
      <c r="F3" s="67"/>
      <c r="G3" s="67"/>
      <c r="H3" s="67"/>
      <c r="I3" s="67"/>
      <c r="J3" s="67"/>
      <c r="M3"/>
    </row>
    <row r="4" spans="2:16" ht="17.649999999999999" customHeight="1" x14ac:dyDescent="0.15">
      <c r="B4" t="s">
        <v>3</v>
      </c>
    </row>
    <row r="5" spans="2:16" ht="17.649999999999999" customHeight="1" x14ac:dyDescent="0.15">
      <c r="C5" s="78" t="s">
        <v>0</v>
      </c>
      <c r="D5" s="79"/>
      <c r="E5" s="80" t="s">
        <v>50</v>
      </c>
      <c r="F5" s="81"/>
      <c r="G5" s="81"/>
      <c r="H5" s="81"/>
      <c r="I5" s="81"/>
      <c r="J5" s="82"/>
    </row>
    <row r="6" spans="2:16" ht="17.649999999999999" customHeight="1" x14ac:dyDescent="0.15">
      <c r="C6" s="78" t="s">
        <v>1</v>
      </c>
      <c r="D6" s="79"/>
      <c r="E6" s="83" t="str">
        <f>業種データ!K5</f>
        <v>宿泊業</v>
      </c>
      <c r="F6" s="84"/>
      <c r="G6" s="84"/>
      <c r="H6" s="84"/>
      <c r="I6" s="84"/>
      <c r="J6" s="85"/>
    </row>
    <row r="7" spans="2:16" ht="17.649999999999999" customHeight="1" x14ac:dyDescent="0.15">
      <c r="M7" s="19" t="s">
        <v>15</v>
      </c>
    </row>
    <row r="8" spans="2:16" ht="17.649999999999999" customHeight="1" x14ac:dyDescent="0.15">
      <c r="B8" t="s">
        <v>4</v>
      </c>
      <c r="M8" s="19"/>
    </row>
    <row r="9" spans="2:16" ht="17.649999999999999" customHeight="1" x14ac:dyDescent="0.15">
      <c r="C9" s="68" t="s">
        <v>5</v>
      </c>
      <c r="D9" s="69"/>
      <c r="E9" s="70"/>
      <c r="F9" s="71"/>
      <c r="G9" s="71"/>
      <c r="H9" s="71"/>
      <c r="I9" s="71"/>
      <c r="J9" s="7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8" t="s">
        <v>7</v>
      </c>
      <c r="D12" s="69"/>
      <c r="E12" s="70"/>
      <c r="F12" s="71"/>
      <c r="G12" s="71"/>
      <c r="H12" s="71"/>
      <c r="I12" s="71"/>
      <c r="J12" s="72"/>
      <c r="M12" s="19" t="s">
        <v>16</v>
      </c>
    </row>
    <row r="13" spans="2:16" ht="17.649999999999999" customHeight="1" x14ac:dyDescent="0.15">
      <c r="M13" s="19"/>
    </row>
    <row r="14" spans="2:16" ht="17.649999999999999" customHeight="1" x14ac:dyDescent="0.15">
      <c r="B14" t="s">
        <v>8</v>
      </c>
      <c r="M14" s="19"/>
    </row>
    <row r="15" spans="2:16" ht="53.45" customHeight="1" x14ac:dyDescent="0.15">
      <c r="C15" s="73" t="s">
        <v>12</v>
      </c>
      <c r="D15" s="74"/>
      <c r="E15" s="75"/>
      <c r="F15" s="76"/>
      <c r="G15" s="76"/>
      <c r="H15" s="76"/>
      <c r="I15" s="76"/>
      <c r="J15" s="77"/>
      <c r="M15" s="5" t="s">
        <v>20</v>
      </c>
    </row>
    <row r="16" spans="2:16" ht="17.649999999999999" customHeight="1" x14ac:dyDescent="0.15">
      <c r="D16" s="6"/>
      <c r="M16" s="19"/>
    </row>
    <row r="17" spans="2:14" ht="17.649999999999999" customHeight="1" x14ac:dyDescent="0.15">
      <c r="B17" t="s">
        <v>34</v>
      </c>
      <c r="D17" s="6"/>
      <c r="M17" s="19"/>
    </row>
    <row r="18" spans="2:14" ht="27.6" customHeight="1" x14ac:dyDescent="0.15">
      <c r="C18" s="98" t="s">
        <v>58</v>
      </c>
      <c r="D18" s="98"/>
      <c r="E18" s="98"/>
      <c r="F18" s="98"/>
      <c r="G18" s="98"/>
      <c r="H18" s="98"/>
      <c r="I18" s="98"/>
      <c r="J18" s="98"/>
      <c r="M18" s="19"/>
    </row>
    <row r="19" spans="2:14" ht="21.4" customHeight="1" x14ac:dyDescent="0.15">
      <c r="B19" s="7"/>
      <c r="C19" s="55"/>
      <c r="D19" s="97" t="str">
        <f>業種データ!C17</f>
        <v>自動洗浄機能</v>
      </c>
      <c r="E19" s="97"/>
      <c r="F19" s="97"/>
      <c r="G19" s="97"/>
      <c r="H19" s="97"/>
      <c r="I19" s="97"/>
      <c r="J19" s="97"/>
      <c r="K19" s="54"/>
      <c r="M19" s="2" t="b">
        <v>0</v>
      </c>
      <c r="N19" s="56" t="b">
        <f>IF(AND(D19&lt;&gt;"",M19=TRUE),TRUE,FALSE)</f>
        <v>0</v>
      </c>
    </row>
    <row r="20" spans="2:14" ht="21.4" customHeight="1" x14ac:dyDescent="0.15">
      <c r="B20" s="7"/>
      <c r="C20" s="55"/>
      <c r="D20" s="97" t="str">
        <f>業種データ!C18</f>
        <v>ファン調整機能（スピード・回転）</v>
      </c>
      <c r="E20" s="97"/>
      <c r="F20" s="97"/>
      <c r="G20" s="97"/>
      <c r="H20" s="97"/>
      <c r="I20" s="97"/>
      <c r="J20" s="97"/>
      <c r="K20" s="54"/>
      <c r="M20" s="2" t="b">
        <v>0</v>
      </c>
      <c r="N20" s="56" t="b">
        <f t="shared" ref="N20:N21" si="0">IF(AND(D20&lt;&gt;"",M20=TRUE),TRUE,FALSE)</f>
        <v>0</v>
      </c>
    </row>
    <row r="21" spans="2:14" ht="21.4" customHeight="1" x14ac:dyDescent="0.15">
      <c r="B21" s="7"/>
      <c r="C21" s="55"/>
      <c r="D21" s="97" t="str">
        <f>業種データ!C19</f>
        <v>複数調理機能</v>
      </c>
      <c r="E21" s="97"/>
      <c r="F21" s="97"/>
      <c r="G21" s="97"/>
      <c r="H21" s="97"/>
      <c r="I21" s="97"/>
      <c r="J21" s="97"/>
      <c r="K21" s="54"/>
      <c r="M21" s="2" t="b">
        <v>0</v>
      </c>
      <c r="N21" s="56" t="b">
        <f t="shared" si="0"/>
        <v>0</v>
      </c>
    </row>
    <row r="22" spans="2:14" ht="21.4" hidden="1" customHeight="1" x14ac:dyDescent="0.15">
      <c r="B22" s="7"/>
      <c r="C22" s="55"/>
      <c r="D22" s="99" t="str">
        <f>業種データ!C20</f>
        <v/>
      </c>
      <c r="E22" s="99"/>
      <c r="F22" s="100"/>
      <c r="G22" s="9"/>
      <c r="H22" s="54"/>
      <c r="I22" s="54"/>
      <c r="J22" s="54"/>
      <c r="K22" s="54"/>
    </row>
    <row r="23" spans="2:14" ht="21.4" hidden="1" customHeight="1" x14ac:dyDescent="0.15">
      <c r="B23" s="7"/>
      <c r="C23" s="55"/>
      <c r="D23" s="94" t="str">
        <f>業種データ!C21</f>
        <v/>
      </c>
      <c r="E23" s="94"/>
      <c r="F23" s="95"/>
      <c r="G23" s="9"/>
      <c r="H23" s="54"/>
      <c r="I23" s="54"/>
      <c r="J23" s="54"/>
      <c r="K23" s="54"/>
    </row>
    <row r="24" spans="2:14" ht="21.4" hidden="1" customHeight="1" x14ac:dyDescent="0.15">
      <c r="B24" s="7"/>
      <c r="C24" s="55"/>
      <c r="D24" s="94" t="str">
        <f>業種データ!C22</f>
        <v/>
      </c>
      <c r="E24" s="94"/>
      <c r="F24" s="95"/>
      <c r="G24" s="9"/>
      <c r="H24" s="54"/>
      <c r="I24" s="54"/>
      <c r="J24" s="54"/>
      <c r="K24" s="54"/>
    </row>
    <row r="25" spans="2:14" ht="21.4" hidden="1" customHeight="1" x14ac:dyDescent="0.15">
      <c r="B25" s="7"/>
      <c r="C25" s="55"/>
      <c r="D25" s="94" t="str">
        <f>業種データ!C23</f>
        <v/>
      </c>
      <c r="E25" s="94"/>
      <c r="F25" s="95"/>
      <c r="G25" s="9"/>
      <c r="H25" s="54"/>
      <c r="I25" s="54"/>
      <c r="J25" s="54"/>
      <c r="K25" s="54"/>
    </row>
    <row r="26" spans="2:14" ht="21.4" hidden="1" customHeight="1" x14ac:dyDescent="0.15">
      <c r="B26" s="7"/>
      <c r="C26" s="55"/>
      <c r="D26" s="94" t="str">
        <f>業種データ!C24</f>
        <v/>
      </c>
      <c r="E26" s="94"/>
      <c r="F26" s="95"/>
      <c r="G26" s="9"/>
      <c r="H26" s="54"/>
      <c r="I26" s="54"/>
      <c r="J26" s="54"/>
      <c r="K26" s="54"/>
    </row>
    <row r="27" spans="2:14" ht="21.4" hidden="1" customHeight="1" x14ac:dyDescent="0.15">
      <c r="B27" s="7"/>
      <c r="C27" s="55"/>
      <c r="D27" s="94" t="str">
        <f>業種データ!C25</f>
        <v/>
      </c>
      <c r="E27" s="94"/>
      <c r="F27" s="95"/>
      <c r="G27" s="9"/>
      <c r="H27" s="54"/>
      <c r="I27" s="54"/>
      <c r="J27" s="54"/>
      <c r="K27" s="54"/>
    </row>
    <row r="28" spans="2:14" ht="21.4" hidden="1" customHeight="1" x14ac:dyDescent="0.15">
      <c r="B28" s="7"/>
      <c r="C28" s="55"/>
      <c r="D28" s="94" t="str">
        <f>業種データ!C26</f>
        <v/>
      </c>
      <c r="E28" s="94"/>
      <c r="F28" s="95"/>
      <c r="G28" s="9"/>
      <c r="H28" s="54"/>
      <c r="I28" s="54"/>
      <c r="J28" s="54"/>
      <c r="K28" s="54"/>
    </row>
    <row r="29" spans="2:14" ht="17.649999999999999" customHeight="1" x14ac:dyDescent="0.15">
      <c r="B29" s="7"/>
      <c r="C29" s="10"/>
      <c r="D29" s="10"/>
      <c r="E29" s="3"/>
      <c r="F29" s="3"/>
      <c r="G29" s="8"/>
      <c r="H29" s="1"/>
      <c r="J29" s="1"/>
    </row>
    <row r="30" spans="2:14" ht="17.649999999999999" customHeight="1" x14ac:dyDescent="0.15">
      <c r="B30" s="7"/>
      <c r="C30" s="96" t="s">
        <v>35</v>
      </c>
      <c r="D30" s="96"/>
      <c r="E30" s="96"/>
      <c r="F30" s="96"/>
      <c r="G30" s="96"/>
      <c r="H30" s="96"/>
      <c r="I30" s="96"/>
      <c r="J30" s="96"/>
    </row>
    <row r="31" spans="2:14" ht="17.45" customHeight="1" x14ac:dyDescent="0.15">
      <c r="B31" s="7"/>
      <c r="C31" s="96" t="s">
        <v>38</v>
      </c>
      <c r="D31" s="96"/>
      <c r="E31" s="96"/>
      <c r="F31" s="96"/>
      <c r="G31" s="96"/>
      <c r="H31" s="96"/>
      <c r="I31" s="96"/>
      <c r="J31" s="96"/>
    </row>
    <row r="32" spans="2:14" ht="17.45" customHeight="1" x14ac:dyDescent="0.15">
      <c r="B32" s="7"/>
      <c r="C32" s="96" t="s">
        <v>39</v>
      </c>
      <c r="D32" s="96"/>
      <c r="E32" s="96"/>
      <c r="F32" s="96"/>
      <c r="G32" s="96"/>
      <c r="H32" s="96"/>
      <c r="I32" s="96"/>
      <c r="J32" s="96"/>
    </row>
    <row r="33" spans="2:14" ht="17.649999999999999" customHeight="1" x14ac:dyDescent="0.15">
      <c r="B33" s="7"/>
      <c r="C33" s="96" t="s">
        <v>36</v>
      </c>
      <c r="D33" s="96"/>
      <c r="E33" s="96"/>
      <c r="F33" s="96"/>
      <c r="G33" s="96"/>
      <c r="H33" s="96"/>
      <c r="I33" s="96"/>
      <c r="J33" s="96"/>
    </row>
    <row r="34" spans="2:14" ht="17.649999999999999" customHeight="1" x14ac:dyDescent="0.15">
      <c r="B34" s="7"/>
      <c r="C34" s="96" t="s">
        <v>37</v>
      </c>
      <c r="D34" s="96"/>
      <c r="E34" s="96"/>
      <c r="F34" s="96"/>
      <c r="G34" s="96"/>
      <c r="H34" s="96"/>
      <c r="I34" s="96"/>
      <c r="J34" s="96"/>
    </row>
    <row r="35" spans="2:14" ht="17.649999999999999"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91" t="s">
        <v>11</v>
      </c>
      <c r="E37" s="92"/>
      <c r="F37" s="92"/>
      <c r="G37" s="92"/>
      <c r="H37" s="92"/>
      <c r="I37" s="92"/>
      <c r="J37" s="93"/>
      <c r="K37" s="12"/>
      <c r="M37" s="2" t="b">
        <v>0</v>
      </c>
    </row>
    <row r="38" spans="2:14" ht="17.649999999999999" customHeight="1" x14ac:dyDescent="0.15">
      <c r="B38" s="7"/>
    </row>
    <row r="39" spans="2:14" ht="17.649999999999999" customHeight="1" thickBot="1" x14ac:dyDescent="0.2">
      <c r="B39" s="13" t="s">
        <v>14</v>
      </c>
      <c r="M39" s="5" t="s">
        <v>29</v>
      </c>
      <c r="N39" s="56" t="s">
        <v>41</v>
      </c>
    </row>
    <row r="40" spans="2:14" ht="17.649999999999999" customHeight="1" thickBot="1" x14ac:dyDescent="0.2">
      <c r="C40" s="86" t="s">
        <v>10</v>
      </c>
      <c r="D40" s="87"/>
      <c r="E40" s="88" t="str">
        <f>E45</f>
        <v>判定中（すべての項目に入力してください。）</v>
      </c>
      <c r="F40" s="89"/>
      <c r="G40" s="89"/>
      <c r="H40" s="89"/>
      <c r="I40" s="9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uqFaSZ35UD2Zy6uV9p9Fc+Ggzeedy3c5euMQR2gK3+du1/GdXhwTvWD3uMXfVhkDNWTjtNA93IhD2MiwLxxSpw==" saltValue="Wq6l2V0W+FKU/ClN5TL5y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209550</xdr:colOff>
                    <xdr:row>18</xdr:row>
                    <xdr:rowOff>9525</xdr:rowOff>
                  </from>
                  <to>
                    <xdr:col>2</xdr:col>
                    <xdr:colOff>476250</xdr:colOff>
                    <xdr:row>18</xdr:row>
                    <xdr:rowOff>257175</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209550</xdr:colOff>
                    <xdr:row>19</xdr:row>
                    <xdr:rowOff>9525</xdr:rowOff>
                  </from>
                  <to>
                    <xdr:col>2</xdr:col>
                    <xdr:colOff>476250</xdr:colOff>
                    <xdr:row>19</xdr:row>
                    <xdr:rowOff>257175</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209550</xdr:colOff>
                    <xdr:row>20</xdr:row>
                    <xdr:rowOff>9525</xdr:rowOff>
                  </from>
                  <to>
                    <xdr:col>2</xdr:col>
                    <xdr:colOff>476250</xdr:colOff>
                    <xdr:row>20</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8"/>
      <c r="L2" s="18" t="s">
        <v>21</v>
      </c>
      <c r="M2" s="37"/>
      <c r="N2" s="18" t="s">
        <v>30</v>
      </c>
      <c r="O2" s="47"/>
      <c r="P2" s="18" t="s">
        <v>31</v>
      </c>
    </row>
    <row r="4" spans="1:60" ht="17.649999999999999" customHeight="1" thickBot="1" x14ac:dyDescent="0.2"/>
    <row r="5" spans="1:60" ht="17.45" customHeight="1" x14ac:dyDescent="0.15">
      <c r="A5" s="101" t="s">
        <v>22</v>
      </c>
      <c r="B5" s="101"/>
      <c r="K5" s="43" t="s">
        <v>47</v>
      </c>
      <c r="L5" s="32" t="s">
        <v>45</v>
      </c>
      <c r="M5" s="33" t="s">
        <v>46</v>
      </c>
      <c r="N5" s="33" t="s">
        <v>47</v>
      </c>
      <c r="O5" s="33" t="s">
        <v>52</v>
      </c>
      <c r="P5" s="33"/>
      <c r="Q5" s="33"/>
      <c r="R5" s="33"/>
      <c r="S5" s="33"/>
      <c r="T5" s="33"/>
      <c r="U5" s="33"/>
      <c r="V5" s="29"/>
      <c r="W5" s="29"/>
      <c r="X5" s="29"/>
      <c r="Y5" s="29"/>
      <c r="Z5" s="29"/>
      <c r="AA5" s="29"/>
      <c r="AB5" s="29"/>
      <c r="AC5" s="29"/>
      <c r="AD5" s="29"/>
      <c r="AE5" s="29"/>
    </row>
    <row r="6" spans="1:60" ht="17.649999999999999" customHeight="1" thickBot="1" x14ac:dyDescent="0.2">
      <c r="K6" s="40">
        <f>HLOOKUP(K5,L5:AE6,2,FALSE)</f>
        <v>3</v>
      </c>
      <c r="L6" s="44">
        <f>IF(L5&lt;&gt;"",COLUMN()-11,"")</f>
        <v>1</v>
      </c>
      <c r="M6" s="45">
        <f t="shared" ref="M6:U6" si="0">IF(M5&lt;&gt;"",COLUMN()-11,"")</f>
        <v>2</v>
      </c>
      <c r="N6" s="45">
        <f t="shared" si="0"/>
        <v>3</v>
      </c>
      <c r="O6" s="45">
        <f t="shared" si="0"/>
        <v>4</v>
      </c>
      <c r="P6" s="45" t="str">
        <f t="shared" si="0"/>
        <v/>
      </c>
      <c r="Q6" s="45" t="str">
        <f t="shared" si="0"/>
        <v/>
      </c>
      <c r="R6" s="45" t="str">
        <f t="shared" si="0"/>
        <v/>
      </c>
      <c r="S6" s="45" t="str">
        <f t="shared" si="0"/>
        <v/>
      </c>
      <c r="T6" s="45" t="str">
        <f t="shared" si="0"/>
        <v/>
      </c>
      <c r="U6" s="46" t="str">
        <f t="shared" si="0"/>
        <v/>
      </c>
    </row>
    <row r="7" spans="1:60" ht="17.649999999999999" customHeight="1" x14ac:dyDescent="0.15"/>
    <row r="8" spans="1:60" ht="17.649999999999999" customHeight="1" thickBot="1" x14ac:dyDescent="0.2"/>
    <row r="9" spans="1:60" ht="30.6" customHeight="1" thickBot="1" x14ac:dyDescent="0.2">
      <c r="A9" s="109" t="s">
        <v>23</v>
      </c>
      <c r="B9" s="110"/>
      <c r="C9" s="106" t="str">
        <f>K$5 &amp; " - " &amp; K$6</f>
        <v>宿泊業 - 3</v>
      </c>
      <c r="D9" s="107"/>
      <c r="E9" s="107"/>
      <c r="F9" s="107"/>
      <c r="G9" s="108"/>
      <c r="K9" s="102" t="str">
        <f>L5 &amp; " - " &amp; L$6</f>
        <v>小売業 - 1</v>
      </c>
      <c r="L9" s="103"/>
      <c r="M9" s="103"/>
      <c r="N9" s="103"/>
      <c r="O9" s="104"/>
      <c r="P9" s="106" t="str">
        <f>M5 &amp; " - " &amp; M$6</f>
        <v>飲食サービス業 - 2</v>
      </c>
      <c r="Q9" s="107"/>
      <c r="R9" s="107"/>
      <c r="S9" s="107"/>
      <c r="T9" s="108"/>
      <c r="U9" s="102" t="str">
        <f>N5 &amp; " - " &amp; N$6</f>
        <v>宿泊業 - 3</v>
      </c>
      <c r="V9" s="103"/>
      <c r="W9" s="103"/>
      <c r="X9" s="103"/>
      <c r="Y9" s="104"/>
      <c r="Z9" s="106" t="str">
        <f>O5 &amp; " - " &amp; O$6</f>
        <v>製造業 - 4</v>
      </c>
      <c r="AA9" s="107"/>
      <c r="AB9" s="107"/>
      <c r="AC9" s="107"/>
      <c r="AD9" s="108"/>
      <c r="AE9" s="102" t="str">
        <f>P5 &amp; " - " &amp; P$6</f>
        <v xml:space="preserve"> - </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
      <c r="C11" s="40" t="str" cm="1">
        <f t="array" ref="C11">INDEX($K11:$BH11,($K$6-1)*5+1)&amp;""</f>
        <v>1.施設スタッフが行っている調理業務をスチームコンベクションオーブンに置き換える</v>
      </c>
      <c r="D11" s="40" t="str" cm="1">
        <f t="array" ref="D11">INDEX($K11:$BH11,($K$6-1)*5+2)&amp;""</f>
        <v>2.既に別のスチームコンベクションオーブンが行っている調理業務を今回申請するスチームコンベクションオーブンで行う</v>
      </c>
      <c r="E11" s="40" t="str" cm="1">
        <f t="array" ref="E11">INDEX($K11:$BH11,($K$6-1)*5+3)&amp;""</f>
        <v/>
      </c>
      <c r="F11" s="40" t="str" cm="1">
        <f t="array" ref="F11">INDEX($K11:$BH11,($K$6-1)*5+4)&amp;""</f>
        <v/>
      </c>
      <c r="G11" s="41" t="str" cm="1">
        <f t="array" ref="G11">INDEX($K11:$BH11,($K$6-1)*5+5)&amp;""</f>
        <v/>
      </c>
      <c r="K11" s="50" t="s">
        <v>48</v>
      </c>
      <c r="L11" s="50" t="s">
        <v>49</v>
      </c>
      <c r="M11" s="51"/>
      <c r="N11" s="51"/>
      <c r="O11" s="51"/>
      <c r="P11" s="61" t="str">
        <f>K11</f>
        <v>1.店舗スタッフが行っている調理業務をスチームコンベクションオーブンに置き換える</v>
      </c>
      <c r="Q11" s="61" t="str">
        <f>L11</f>
        <v>2.既に別のスチームコンベクションオーブンが行っている調理業務を今回申請するスチームコンベクションオーブンで行う</v>
      </c>
      <c r="R11" s="51"/>
      <c r="S11" s="51"/>
      <c r="T11" s="51"/>
      <c r="U11" s="50" t="s">
        <v>51</v>
      </c>
      <c r="V11" s="61" t="str">
        <f>L11</f>
        <v>2.既に別のスチームコンベクションオーブンが行っている調理業務を今回申請するスチームコンベクションオーブンで行う</v>
      </c>
      <c r="W11" s="51"/>
      <c r="X11" s="51"/>
      <c r="Y11" s="51"/>
      <c r="Z11" s="50" t="s">
        <v>53</v>
      </c>
      <c r="AA11" s="50" t="s">
        <v>54</v>
      </c>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9" t="s">
        <v>32</v>
      </c>
      <c r="B15" s="110"/>
      <c r="C15" s="36" t="str">
        <f>K$5 &amp; " - " &amp; K$6</f>
        <v>宿泊業 - 3</v>
      </c>
      <c r="D15" s="52"/>
      <c r="E15" s="52"/>
      <c r="F15" s="52"/>
      <c r="G15" s="26"/>
      <c r="H15" s="26"/>
      <c r="I15" s="26"/>
      <c r="J15" s="27"/>
      <c r="K15" s="34" t="str">
        <f t="shared" ref="K15:T15" si="1">L5 &amp; " - " &amp; L$6</f>
        <v>小売業 - 1</v>
      </c>
      <c r="L15" s="36" t="str">
        <f t="shared" si="1"/>
        <v>飲食サービス業 - 2</v>
      </c>
      <c r="M15" s="57" t="str">
        <f t="shared" si="1"/>
        <v>宿泊業 - 3</v>
      </c>
      <c r="N15" s="36" t="str">
        <f t="shared" si="1"/>
        <v>製造業 - 4</v>
      </c>
      <c r="O15" s="35" t="str">
        <f t="shared" si="1"/>
        <v xml:space="preserve"> - </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 customHeight="1" thickBot="1" x14ac:dyDescent="0.2">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649999999999999" customHeight="1" thickTop="1" thickBot="1" x14ac:dyDescent="0.2">
      <c r="A17" s="105"/>
      <c r="B17" s="18">
        <v>1</v>
      </c>
      <c r="C17" s="42" t="str" cm="1">
        <f t="array" ref="C17">INDEX($K17:$T17,($K$6-1)*1+1)&amp;""</f>
        <v>自動洗浄機能</v>
      </c>
      <c r="F17" s="53"/>
      <c r="J17" s="28"/>
      <c r="K17" s="30" t="s">
        <v>55</v>
      </c>
      <c r="L17" s="62" t="str">
        <f>K17</f>
        <v>自動洗浄機能</v>
      </c>
      <c r="M17" s="63" t="str">
        <f>K17</f>
        <v>自動洗浄機能</v>
      </c>
      <c r="N17" s="62" t="str">
        <f>K17</f>
        <v>自動洗浄機能</v>
      </c>
      <c r="O17" s="20"/>
      <c r="P17" s="23"/>
      <c r="Q17" s="20"/>
      <c r="R17" s="23"/>
      <c r="S17" s="20"/>
      <c r="T17" s="23"/>
      <c r="U17" s="58"/>
      <c r="V17" s="29"/>
      <c r="W17" s="29"/>
    </row>
    <row r="18" spans="1:23" ht="17.649999999999999" customHeight="1" thickTop="1" thickBot="1" x14ac:dyDescent="0.2">
      <c r="A18" s="105"/>
      <c r="B18" s="18">
        <v>2</v>
      </c>
      <c r="C18" s="42" t="str" cm="1">
        <f t="array" ref="C18">INDEX($K18:$T18,($K$6-1)*1+1)&amp;""</f>
        <v>ファン調整機能（スピード・回転）</v>
      </c>
      <c r="F18" s="53"/>
      <c r="J18" s="28"/>
      <c r="K18" s="31" t="s">
        <v>56</v>
      </c>
      <c r="L18" s="64" t="str">
        <f>K18</f>
        <v>ファン調整機能（スピード・回転）</v>
      </c>
      <c r="M18" s="63" t="str">
        <f t="shared" ref="M18:M19" si="2">K18</f>
        <v>ファン調整機能（スピード・回転）</v>
      </c>
      <c r="N18" s="62" t="str">
        <f t="shared" ref="N18:N19" si="3">K18</f>
        <v>ファン調整機能（スピード・回転）</v>
      </c>
      <c r="O18" s="21"/>
      <c r="P18" s="24"/>
      <c r="Q18" s="21"/>
      <c r="R18" s="24"/>
      <c r="S18" s="21"/>
      <c r="T18" s="24"/>
      <c r="U18" s="58"/>
      <c r="V18" s="29"/>
      <c r="W18" s="29"/>
    </row>
    <row r="19" spans="1:23" ht="17.649999999999999" customHeight="1" thickTop="1" x14ac:dyDescent="0.15">
      <c r="A19" s="105"/>
      <c r="B19" s="18">
        <v>3</v>
      </c>
      <c r="C19" s="42" t="str" cm="1">
        <f t="array" ref="C19">INDEX($K19:$T19,($K$6-1)*1+1)&amp;""</f>
        <v>複数調理機能</v>
      </c>
      <c r="F19" s="53"/>
      <c r="J19" s="28"/>
      <c r="K19" s="31" t="s">
        <v>57</v>
      </c>
      <c r="L19" s="64" t="str">
        <f>K19</f>
        <v>複数調理機能</v>
      </c>
      <c r="M19" s="63" t="str">
        <f t="shared" si="2"/>
        <v>複数調理機能</v>
      </c>
      <c r="N19" s="62" t="str">
        <f t="shared" si="3"/>
        <v>複数調理機能</v>
      </c>
      <c r="O19" s="21"/>
      <c r="P19" s="24"/>
      <c r="Q19" s="21"/>
      <c r="R19" s="24"/>
      <c r="S19" s="21"/>
      <c r="T19" s="24"/>
      <c r="U19" s="58"/>
      <c r="V19" s="29"/>
      <c r="W19" s="29"/>
    </row>
    <row r="20" spans="1:23" ht="17.649999999999999" customHeight="1" x14ac:dyDescent="0.15">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649999999999999" customHeight="1" x14ac:dyDescent="0.15">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649999999999999" customHeight="1" x14ac:dyDescent="0.15">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649999999999999" customHeight="1" x14ac:dyDescent="0.15">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649999999999999" customHeight="1" x14ac:dyDescent="0.15">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649999999999999" customHeight="1" x14ac:dyDescent="0.15">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649999999999999" customHeight="1" thickBot="1" x14ac:dyDescent="0.2">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DKy+OSslSEBznrHxdnENxMIh+0es47cBJa+pWLu/rhMl4GKOJvqzApmr+ikLAfyJdzvDqjpJYcZTLVDJCAk0uQ==" saltValue="FIyejsR+Y2sVd3NfFv64K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307f33d5-412e-42f7-880e-964369499a37"/>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0E8988DB-954A-410A-8D81-EEA23110618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