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xr:revisionPtr revIDLastSave="0" documentId="13_ncr:1_{B1149B24-8F20-4B8A-A7B9-3C0A270E9B12}" xr6:coauthVersionLast="47" xr6:coauthVersionMax="47" xr10:uidLastSave="{00000000-0000-0000-0000-000000000000}"/>
  <workbookProtection workbookAlgorithmName="SHA-512" workbookHashValue="Xw6hQ5KiIVfBJLHt8cE8kK6+2Ap8cW9hplj6phALDX1TdRr3jrnLzfaMkn95Pip773MW4T080Fa3SLl/1szQzQ==" workbookSaltValue="A0suPPrv1MlkJhv5LXN/bQ==" workbookSpinCount="100000" lockStructure="1"/>
  <bookViews>
    <workbookView xWindow="-108" yWindow="-16308" windowWidth="29016" windowHeight="16416" tabRatio="986" xr2:uid="{00000000-000D-0000-FFFF-FFFF00000000}"/>
  </bookViews>
  <sheets>
    <sheet name="①製品審査申請書（工業会用）" sheetId="1" r:id="rId1"/>
    <sheet name="②製品審査申請書（事務局用）" sheetId="42" r:id="rId2"/>
    <sheet name="③納品実績報告書" sheetId="43" r:id="rId3"/>
    <sheet name="④省力化製品製造事業者登録申請書" sheetId="33" r:id="rId4"/>
    <sheet name="⑤提出書類一覧" sheetId="32" r:id="rId5"/>
    <sheet name="変更履歴" sheetId="36" state="hidden" r:id="rId6"/>
    <sheet name="審査結果サマリ" sheetId="35" state="hidden" r:id="rId7"/>
    <sheet name="凡例" sheetId="4" state="hidden" r:id="rId8"/>
    <sheet name="審査結果" sheetId="50" r:id="rId9"/>
    <sheet name="利用が想定される中小企業" sheetId="52" r:id="rId10"/>
  </sheets>
  <definedNames>
    <definedName name="_xlnm.Print_Area" localSheetId="0">'①製品審査申請書（工業会用）'!$A$1:$K$47</definedName>
    <definedName name="_xlnm.Print_Area" localSheetId="1">'②製品審査申請書（事務局用）'!$A$1:$AU$69</definedName>
    <definedName name="_xlnm.Print_Area" localSheetId="3">④省力化製品製造事業者登録申請書!$A$1:$AU$31</definedName>
    <definedName name="_xlnm.Print_Area" localSheetId="4">⑤提出書類一覧!$A$1:$AW$111</definedName>
    <definedName name="_xlnm.Print_Area" localSheetId="8">審査結果!$A$1:$U$59</definedName>
    <definedName name="_xlnm.Print_Area" localSheetId="9">利用が想定される中小企業!$A$1:$E$8</definedName>
    <definedName name="機能・性能名1">'①製品審査申請書（工業会用）'!$L$18</definedName>
    <definedName name="機能・性能名1有無">'①製品審査申請書（工業会用）'!$M$18</definedName>
    <definedName name="機能・性能名2">'①製品審査申請書（工業会用）'!$L$19</definedName>
    <definedName name="機能・性能名2有無">'①製品審査申請書（工業会用）'!$M$19</definedName>
    <definedName name="機能・性能名3">'①製品審査申請書（工業会用）'!$L$20</definedName>
    <definedName name="機能・性能名3有無">'①製品審査申請書（工業会用）'!$M$20</definedName>
    <definedName name="型番">'①製品審査申請書（工業会用）'!$C$6</definedName>
    <definedName name="工業会審査管理番号">審査結果サマリ!$C$2</definedName>
    <definedName name="施工当たりの作業日数">利用が想定される中小企業!$D$7</definedName>
    <definedName name="事業者URL">④省力化製品製造事業者登録申請書!$J$12</definedName>
    <definedName name="事業者区分">'②製品審査申請書（事務局用）'!$AD$8</definedName>
    <definedName name="所在地">④省力化製品製造事業者登録申請書!$J$10</definedName>
    <definedName name="省力化機能パラメータ">'①製品審査申請書（工業会用）'!$L$25</definedName>
    <definedName name="省力化指数">審査結果!$R$50</definedName>
    <definedName name="審査結果">審査結果!$R$53</definedName>
    <definedName name="製造事業者_担当者TEL1">'②製品審査申請書（事務局用）'!$J$17</definedName>
    <definedName name="製造事業者_担当者TEL2">'②製品審査申請書（事務局用）'!$O$17</definedName>
    <definedName name="製造事業者_担当者TEL3">'②製品審査申請書（事務局用）'!$T$17</definedName>
    <definedName name="製造事業者_担当者メアド">'②製品審査申請書（事務局用）'!$AF$17</definedName>
    <definedName name="製造事業者_担当者氏">'②製品審査申請書（事務局用）'!$AF$15</definedName>
    <definedName name="製造事業者_担当者氏かな">'②製品審査申請書（事務局用）'!$AF$14</definedName>
    <definedName name="製造事業者_担当者所属">'②製品審査申請書（事務局用）'!$J$14</definedName>
    <definedName name="製造事業者_担当者名">'②製品審査申請書（事務局用）'!$AM$15</definedName>
    <definedName name="製造事業者_担当者名かな">'②製品審査申請書（事務局用）'!$AM$14</definedName>
    <definedName name="製造事業者番号">'②製品審査申請書（事務局用）'!$L$10</definedName>
    <definedName name="製造事業者名">'①製品審査申請書（工業会用）'!$C$5</definedName>
    <definedName name="製品URL">'②製品審査申請書（事務局用）'!$J$38</definedName>
    <definedName name="製品カテゴリ">'①製品審査申請書（工業会用）'!$E$12</definedName>
    <definedName name="製品概要">'②製品審査申請書（事務局用）'!$J$25</definedName>
    <definedName name="製品名称">'②製品審査申請書（事務局用）'!$J$21</definedName>
    <definedName name="製品明細">'②製品審査申請書（事務局用）'!$AU$32</definedName>
    <definedName name="納入先">③納品実績報告書!$D$9</definedName>
    <definedName name="平均納品金額">③納品実績報告書!$G$17</definedName>
    <definedName name="保守サポート体制">④省力化製品製造事業者登録申請書!$J$18</definedName>
    <definedName name="法人番号">'②製品審査申請書（事務局用）'!$J$8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35" l="1"/>
  <c r="R16" i="50" l="1"/>
  <c r="R15" i="50"/>
  <c r="D7" i="52"/>
  <c r="L35" i="50" l="1"/>
  <c r="L34" i="50"/>
  <c r="L33" i="50"/>
  <c r="L32" i="50"/>
  <c r="R14" i="50"/>
  <c r="R17" i="50"/>
  <c r="R32" i="50"/>
  <c r="R33" i="50"/>
  <c r="R34" i="50"/>
  <c r="R35" i="50"/>
  <c r="L14" i="50"/>
  <c r="L17" i="50"/>
  <c r="J33" i="50"/>
  <c r="J34" i="50"/>
  <c r="J35" i="50"/>
  <c r="J36" i="50"/>
  <c r="J37" i="50"/>
  <c r="J38" i="50"/>
  <c r="J39" i="50"/>
  <c r="J40" i="50"/>
  <c r="J41" i="50"/>
  <c r="J42" i="50"/>
  <c r="J43" i="50"/>
  <c r="J44" i="50"/>
  <c r="J45" i="50"/>
  <c r="J46" i="50"/>
  <c r="J32" i="50"/>
  <c r="J15" i="50"/>
  <c r="J16" i="50"/>
  <c r="J17" i="50"/>
  <c r="J18" i="50"/>
  <c r="J19" i="50"/>
  <c r="J20" i="50"/>
  <c r="J21" i="50"/>
  <c r="J22" i="50"/>
  <c r="J23" i="50"/>
  <c r="J24" i="50"/>
  <c r="J25" i="50"/>
  <c r="J26" i="50"/>
  <c r="J27" i="50"/>
  <c r="J28" i="50"/>
  <c r="J14" i="50"/>
  <c r="J17" i="43"/>
  <c r="C32" i="50"/>
  <c r="N32" i="50" l="1"/>
  <c r="Q32" i="50"/>
  <c r="S32" i="50"/>
  <c r="AU3" i="42" l="1"/>
  <c r="P46" i="50"/>
  <c r="P45" i="50"/>
  <c r="P44" i="50"/>
  <c r="P43" i="50"/>
  <c r="P42" i="50"/>
  <c r="P41" i="50"/>
  <c r="P40" i="50"/>
  <c r="P39" i="50"/>
  <c r="P38" i="50"/>
  <c r="P37" i="50"/>
  <c r="P36" i="50"/>
  <c r="P35" i="50"/>
  <c r="P34" i="50"/>
  <c r="P33" i="50"/>
  <c r="P32" i="50"/>
  <c r="P28" i="50"/>
  <c r="P27" i="50"/>
  <c r="P26" i="50"/>
  <c r="P25" i="50"/>
  <c r="P24" i="50"/>
  <c r="P23" i="50"/>
  <c r="P22" i="50"/>
  <c r="P21" i="50"/>
  <c r="P20" i="50"/>
  <c r="P19" i="50"/>
  <c r="P18" i="50"/>
  <c r="P17" i="50"/>
  <c r="P16" i="50"/>
  <c r="P15" i="50"/>
  <c r="P14" i="50"/>
  <c r="N17" i="50" l="1"/>
  <c r="C48" i="50"/>
  <c r="R47" i="50"/>
  <c r="L50" i="50" s="1"/>
  <c r="S46" i="50"/>
  <c r="Q46" i="50"/>
  <c r="N46" i="50"/>
  <c r="K46" i="50"/>
  <c r="C46" i="50"/>
  <c r="S45" i="50"/>
  <c r="Q45" i="50"/>
  <c r="N45" i="50"/>
  <c r="K45" i="50"/>
  <c r="C45" i="50"/>
  <c r="S44" i="50"/>
  <c r="Q44" i="50"/>
  <c r="N44" i="50"/>
  <c r="K44" i="50"/>
  <c r="C44" i="50"/>
  <c r="S43" i="50"/>
  <c r="Q43" i="50"/>
  <c r="N43" i="50"/>
  <c r="K43" i="50"/>
  <c r="C43" i="50"/>
  <c r="S42" i="50"/>
  <c r="Q42" i="50"/>
  <c r="N42" i="50"/>
  <c r="K42" i="50"/>
  <c r="C42" i="50"/>
  <c r="S41" i="50"/>
  <c r="Q41" i="50"/>
  <c r="N41" i="50"/>
  <c r="K41" i="50"/>
  <c r="C41" i="50"/>
  <c r="S40" i="50"/>
  <c r="Q40" i="50"/>
  <c r="N40" i="50"/>
  <c r="K40" i="50"/>
  <c r="C40" i="50"/>
  <c r="S39" i="50"/>
  <c r="Q39" i="50"/>
  <c r="N39" i="50"/>
  <c r="K39" i="50"/>
  <c r="C39" i="50"/>
  <c r="S38" i="50"/>
  <c r="Q38" i="50"/>
  <c r="N38" i="50"/>
  <c r="K38" i="50"/>
  <c r="C38" i="50"/>
  <c r="S37" i="50"/>
  <c r="Q37" i="50"/>
  <c r="N37" i="50"/>
  <c r="K37" i="50"/>
  <c r="C37" i="50"/>
  <c r="S36" i="50"/>
  <c r="Q36" i="50"/>
  <c r="N36" i="50"/>
  <c r="K36" i="50"/>
  <c r="C36" i="50"/>
  <c r="S35" i="50"/>
  <c r="Q35" i="50"/>
  <c r="N35" i="50"/>
  <c r="C35" i="50"/>
  <c r="S34" i="50"/>
  <c r="Q34" i="50"/>
  <c r="N34" i="50"/>
  <c r="C34" i="50"/>
  <c r="S33" i="50"/>
  <c r="Q33" i="50"/>
  <c r="N33" i="50"/>
  <c r="C33" i="50"/>
  <c r="C30" i="50"/>
  <c r="S28" i="50"/>
  <c r="Q28" i="50"/>
  <c r="N28" i="50"/>
  <c r="K28" i="50"/>
  <c r="C28" i="50"/>
  <c r="S27" i="50"/>
  <c r="Q27" i="50"/>
  <c r="N27" i="50"/>
  <c r="K27" i="50"/>
  <c r="C27" i="50"/>
  <c r="S26" i="50"/>
  <c r="Q26" i="50"/>
  <c r="N26" i="50"/>
  <c r="K26" i="50"/>
  <c r="C26" i="50"/>
  <c r="S25" i="50"/>
  <c r="Q25" i="50"/>
  <c r="N25" i="50"/>
  <c r="K25" i="50"/>
  <c r="C25" i="50"/>
  <c r="S24" i="50"/>
  <c r="Q24" i="50"/>
  <c r="N24" i="50"/>
  <c r="K24" i="50"/>
  <c r="C24" i="50"/>
  <c r="S23" i="50"/>
  <c r="Q23" i="50"/>
  <c r="N23" i="50"/>
  <c r="K23" i="50"/>
  <c r="C23" i="50"/>
  <c r="S22" i="50"/>
  <c r="Q22" i="50"/>
  <c r="N22" i="50"/>
  <c r="K22" i="50"/>
  <c r="C22" i="50"/>
  <c r="S21" i="50"/>
  <c r="Q21" i="50"/>
  <c r="N21" i="50"/>
  <c r="K21" i="50"/>
  <c r="C21" i="50"/>
  <c r="S20" i="50"/>
  <c r="Q20" i="50"/>
  <c r="N20" i="50"/>
  <c r="K20" i="50"/>
  <c r="C20" i="50"/>
  <c r="S19" i="50"/>
  <c r="Q19" i="50"/>
  <c r="N19" i="50"/>
  <c r="K19" i="50"/>
  <c r="C19" i="50"/>
  <c r="S18" i="50"/>
  <c r="Q18" i="50"/>
  <c r="N18" i="50"/>
  <c r="K18" i="50"/>
  <c r="C18" i="50"/>
  <c r="Q17" i="50"/>
  <c r="C17" i="50"/>
  <c r="S16" i="50"/>
  <c r="Q16" i="50"/>
  <c r="N16" i="50"/>
  <c r="K16" i="50"/>
  <c r="C16" i="50"/>
  <c r="S15" i="50"/>
  <c r="Q15" i="50"/>
  <c r="N15" i="50"/>
  <c r="K15" i="50"/>
  <c r="C15" i="50"/>
  <c r="S14" i="50"/>
  <c r="Q14" i="50"/>
  <c r="N14" i="50"/>
  <c r="C14" i="50"/>
  <c r="E7" i="50"/>
  <c r="E6" i="50"/>
  <c r="C4" i="50"/>
  <c r="R29" i="50" l="1"/>
  <c r="S17" i="50"/>
  <c r="I50" i="50" l="1"/>
  <c r="O50" i="50"/>
  <c r="M20" i="1"/>
  <c r="L20" i="1"/>
  <c r="M19" i="1"/>
  <c r="L19" i="1"/>
  <c r="M18" i="1"/>
  <c r="L18" i="1"/>
  <c r="F34" i="43"/>
  <c r="F33" i="43"/>
  <c r="F32" i="43"/>
  <c r="F31" i="43"/>
  <c r="F30" i="43"/>
  <c r="F29" i="43"/>
  <c r="F28" i="43"/>
  <c r="F27" i="43"/>
  <c r="F26" i="43"/>
  <c r="F25" i="43"/>
  <c r="F24" i="43"/>
  <c r="F23" i="43"/>
  <c r="F22" i="43"/>
  <c r="F21" i="43"/>
  <c r="F20" i="43"/>
  <c r="F19" i="43"/>
  <c r="U34" i="43"/>
  <c r="S34" i="43"/>
  <c r="U33" i="43"/>
  <c r="U32" i="43"/>
  <c r="U31" i="43"/>
  <c r="U30" i="43"/>
  <c r="U29" i="43"/>
  <c r="U28" i="43"/>
  <c r="U27" i="43"/>
  <c r="U26" i="43"/>
  <c r="U25" i="43"/>
  <c r="U24" i="43"/>
  <c r="U23" i="43"/>
  <c r="U22" i="43"/>
  <c r="U21" i="43"/>
  <c r="U20" i="43"/>
  <c r="U19" i="43"/>
  <c r="S19" i="43"/>
  <c r="S33" i="43" s="1"/>
  <c r="L26" i="1"/>
  <c r="L25" i="1" s="1"/>
  <c r="G4" i="35" s="1"/>
  <c r="S24" i="43" l="1"/>
  <c r="R50" i="50"/>
  <c r="R53" i="50" s="1"/>
  <c r="R57" i="50" s="1"/>
  <c r="Q18" i="1"/>
  <c r="Q19" i="1"/>
  <c r="Q20" i="1"/>
  <c r="S26" i="43"/>
  <c r="S22" i="43"/>
  <c r="S20" i="43"/>
  <c r="S32" i="43"/>
  <c r="S30" i="43"/>
  <c r="S28" i="43"/>
  <c r="S21" i="43"/>
  <c r="S23" i="43"/>
  <c r="S25" i="43"/>
  <c r="S27" i="43"/>
  <c r="S29" i="43"/>
  <c r="S31" i="43"/>
  <c r="H1" i="35" l="1"/>
  <c r="G9" i="43"/>
  <c r="G8" i="43"/>
  <c r="D8" i="43"/>
  <c r="G19" i="43"/>
  <c r="H19" i="43"/>
  <c r="N19" i="43"/>
  <c r="P19" i="43"/>
  <c r="H20" i="43"/>
  <c r="N20" i="43"/>
  <c r="R20" i="43" s="1"/>
  <c r="P20" i="43"/>
  <c r="G21" i="43"/>
  <c r="H21" i="43"/>
  <c r="N21" i="43"/>
  <c r="R21" i="43" s="1"/>
  <c r="P21" i="43"/>
  <c r="G22" i="43"/>
  <c r="H22" i="43"/>
  <c r="N22" i="43"/>
  <c r="R22" i="43" s="1"/>
  <c r="P22" i="43"/>
  <c r="G23" i="43"/>
  <c r="H23" i="43"/>
  <c r="N23" i="43"/>
  <c r="R23" i="43" s="1"/>
  <c r="P23" i="43"/>
  <c r="G24" i="43"/>
  <c r="H24" i="43"/>
  <c r="N24" i="43"/>
  <c r="R24" i="43" s="1"/>
  <c r="P24" i="43"/>
  <c r="G25" i="43"/>
  <c r="H25" i="43"/>
  <c r="N25" i="43"/>
  <c r="R25" i="43" s="1"/>
  <c r="P25" i="43"/>
  <c r="G26" i="43"/>
  <c r="H26" i="43"/>
  <c r="N26" i="43"/>
  <c r="R26" i="43" s="1"/>
  <c r="P26" i="43"/>
  <c r="G27" i="43"/>
  <c r="H27" i="43"/>
  <c r="N27" i="43"/>
  <c r="R27" i="43" s="1"/>
  <c r="P27" i="43"/>
  <c r="G28" i="43"/>
  <c r="H28" i="43"/>
  <c r="N28" i="43"/>
  <c r="R28" i="43" s="1"/>
  <c r="P28" i="43"/>
  <c r="G29" i="43"/>
  <c r="H29" i="43"/>
  <c r="N29" i="43"/>
  <c r="R29" i="43" s="1"/>
  <c r="P29" i="43"/>
  <c r="G30" i="43"/>
  <c r="H30" i="43"/>
  <c r="N30" i="43"/>
  <c r="R30" i="43" s="1"/>
  <c r="P30" i="43"/>
  <c r="G31" i="43"/>
  <c r="H31" i="43"/>
  <c r="N31" i="43"/>
  <c r="R31" i="43" s="1"/>
  <c r="P31" i="43"/>
  <c r="G32" i="43"/>
  <c r="H32" i="43"/>
  <c r="N32" i="43"/>
  <c r="R32" i="43" s="1"/>
  <c r="P32" i="43"/>
  <c r="G33" i="43"/>
  <c r="H33" i="43"/>
  <c r="N33" i="43"/>
  <c r="R33" i="43" s="1"/>
  <c r="P33" i="43"/>
  <c r="G34" i="43"/>
  <c r="H34" i="43"/>
  <c r="N34" i="43"/>
  <c r="R34" i="43" s="1"/>
  <c r="P34" i="43"/>
  <c r="T31" i="43" l="1"/>
  <c r="T23" i="43"/>
  <c r="T34" i="43"/>
  <c r="T26" i="43"/>
  <c r="T29" i="43"/>
  <c r="T21" i="43"/>
  <c r="R19" i="43"/>
  <c r="T19" i="43"/>
  <c r="T32" i="43"/>
  <c r="T24" i="43"/>
  <c r="T27" i="43"/>
  <c r="T30" i="43"/>
  <c r="T22" i="43"/>
  <c r="T33" i="43"/>
  <c r="T25" i="43"/>
  <c r="T28" i="43"/>
  <c r="G20" i="43"/>
  <c r="G17" i="43" s="1"/>
  <c r="T20" i="43"/>
  <c r="AV31" i="42"/>
  <c r="AV32" i="42"/>
  <c r="AV64" i="42"/>
  <c r="A57" i="42"/>
  <c r="AH49" i="42"/>
  <c r="J42" i="42"/>
  <c r="AV38" i="42"/>
  <c r="AV33" i="42"/>
  <c r="AU32" i="42"/>
  <c r="B30" i="42"/>
  <c r="AV25" i="42"/>
  <c r="J23" i="42"/>
  <c r="AV21" i="42"/>
  <c r="AV18" i="42"/>
  <c r="AV17" i="42"/>
  <c r="AV16" i="42"/>
  <c r="AV15" i="42"/>
  <c r="AV14" i="42"/>
  <c r="J12" i="42"/>
  <c r="AV10" i="42"/>
  <c r="AV9" i="42"/>
  <c r="AV8" i="42"/>
  <c r="A3" i="42"/>
  <c r="AV3" i="42" l="1"/>
  <c r="X3" i="42" s="1"/>
  <c r="AV2" i="33"/>
  <c r="N49" i="42"/>
  <c r="E12" i="35" l="1"/>
  <c r="D12" i="35"/>
  <c r="E5" i="35"/>
  <c r="J14" i="33"/>
  <c r="A70" i="32" l="1"/>
  <c r="H12" i="35" l="1"/>
  <c r="A1" i="1"/>
  <c r="C4" i="35"/>
  <c r="C6" i="35"/>
  <c r="C5" i="35"/>
  <c r="AV12" i="33" l="1"/>
  <c r="AV10" i="33"/>
  <c r="AV19" i="33"/>
  <c r="AV14" i="33"/>
  <c r="AV27" i="33"/>
  <c r="A3" i="33"/>
  <c r="A3" i="32"/>
  <c r="AV3" i="33" l="1"/>
  <c r="X3" i="33" s="1"/>
  <c r="J8" i="33" l="1"/>
</calcChain>
</file>

<file path=xl/sharedStrings.xml><?xml version="1.0" encoding="utf-8"?>
<sst xmlns="http://schemas.openxmlformats.org/spreadsheetml/2006/main" count="370" uniqueCount="268">
  <si>
    <t>中小企業省力化投資補助事業　製品審査申請用紙（工業会用）</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シンセイ</t>
    </rPh>
    <rPh sb="20" eb="22">
      <t>ヨウシ</t>
    </rPh>
    <rPh sb="23" eb="26">
      <t>コウギョウカイ</t>
    </rPh>
    <rPh sb="26" eb="27">
      <t>ヨウ</t>
    </rPh>
    <phoneticPr fontId="1"/>
  </si>
  <si>
    <t>社名：</t>
    <rPh sb="0" eb="2">
      <t>シャメイ</t>
    </rPh>
    <phoneticPr fontId="1"/>
  </si>
  <si>
    <t>型番：</t>
    <rPh sb="0" eb="2">
      <t>カタバン</t>
    </rPh>
    <phoneticPr fontId="1"/>
  </si>
  <si>
    <t>分類</t>
    <rPh sb="0" eb="2">
      <t>ブンルイ</t>
    </rPh>
    <phoneticPr fontId="1"/>
  </si>
  <si>
    <t>製品カテゴリ</t>
    <rPh sb="0" eb="2">
      <t>セイヒン</t>
    </rPh>
    <phoneticPr fontId="1"/>
  </si>
  <si>
    <t>業種</t>
    <rPh sb="0" eb="2">
      <t>ギョウシュ</t>
    </rPh>
    <phoneticPr fontId="1"/>
  </si>
  <si>
    <t>ー</t>
    <phoneticPr fontId="1"/>
  </si>
  <si>
    <t>根拠資料</t>
    <rPh sb="0" eb="2">
      <t>コンキョ</t>
    </rPh>
    <rPh sb="2" eb="4">
      <t>シリョウ</t>
    </rPh>
    <phoneticPr fontId="1"/>
  </si>
  <si>
    <t>添付資料②-1.</t>
    <rPh sb="0" eb="4">
      <t>テンプシリョウ</t>
    </rPh>
    <phoneticPr fontId="1"/>
  </si>
  <si>
    <t>（資料名）</t>
    <rPh sb="1" eb="4">
      <t>シリョウメイ</t>
    </rPh>
    <phoneticPr fontId="1"/>
  </si>
  <si>
    <t>添付資料②-2.</t>
    <rPh sb="0" eb="4">
      <t>テンプシリョウ</t>
    </rPh>
    <phoneticPr fontId="1"/>
  </si>
  <si>
    <t>添付資料②-3.</t>
    <rPh sb="0" eb="4">
      <t>テンプシリョウ</t>
    </rPh>
    <phoneticPr fontId="1"/>
  </si>
  <si>
    <t>添付資料②-4.</t>
    <rPh sb="0" eb="4">
      <t>テンプシリョウ</t>
    </rPh>
    <phoneticPr fontId="1"/>
  </si>
  <si>
    <t>添付資料②-5.</t>
    <rPh sb="0" eb="4">
      <t>テンプシリョウ</t>
    </rPh>
    <phoneticPr fontId="1"/>
  </si>
  <si>
    <t>※枠が不足する場合は適宜行を追加すること。</t>
    <rPh sb="1" eb="2">
      <t>ワク</t>
    </rPh>
    <rPh sb="3" eb="5">
      <t>フソク</t>
    </rPh>
    <rPh sb="7" eb="9">
      <t>バアイ</t>
    </rPh>
    <rPh sb="10" eb="12">
      <t>テキギ</t>
    </rPh>
    <rPh sb="12" eb="13">
      <t>ギョウ</t>
    </rPh>
    <rPh sb="14" eb="16">
      <t>ツイカ</t>
    </rPh>
    <phoneticPr fontId="1"/>
  </si>
  <si>
    <t>審査結果（工業会記載欄）</t>
    <rPh sb="0" eb="2">
      <t>シンサ</t>
    </rPh>
    <rPh sb="2" eb="4">
      <t>ケッカ</t>
    </rPh>
    <rPh sb="5" eb="8">
      <t>コウギョウカイ</t>
    </rPh>
    <rPh sb="8" eb="10">
      <t>キサイ</t>
    </rPh>
    <rPh sb="10" eb="11">
      <t>ラン</t>
    </rPh>
    <phoneticPr fontId="1"/>
  </si>
  <si>
    <t>工業会名</t>
  </si>
  <si>
    <t>担当者所属部署名</t>
  </si>
  <si>
    <t>担当者名</t>
  </si>
  <si>
    <t>担当者メールアドレス</t>
  </si>
  <si>
    <t>電話番号</t>
  </si>
  <si>
    <t>中小企業省力化投資補助事業　製品審査申請用紙</t>
    <phoneticPr fontId="1"/>
  </si>
  <si>
    <t>1枚目</t>
    <rPh sb="1" eb="2">
      <t>マイ</t>
    </rPh>
    <rPh sb="2" eb="3">
      <t>メ</t>
    </rPh>
    <phoneticPr fontId="1"/>
  </si>
  <si>
    <t>※★印の項目はカタログに掲載される情報として公開されます。</t>
    <rPh sb="2" eb="3">
      <t>シルシ</t>
    </rPh>
    <rPh sb="4" eb="6">
      <t>コウモク</t>
    </rPh>
    <phoneticPr fontId="1"/>
  </si>
  <si>
    <t>〇製造事業者の情報</t>
    <rPh sb="1" eb="3">
      <t>セイゾウ</t>
    </rPh>
    <rPh sb="3" eb="5">
      <t>ジギョウ</t>
    </rPh>
    <rPh sb="5" eb="6">
      <t>シャ</t>
    </rPh>
    <rPh sb="7" eb="9">
      <t>ジョウホウ</t>
    </rPh>
    <phoneticPr fontId="1"/>
  </si>
  <si>
    <t>※法人番号検索サイト</t>
    <phoneticPr fontId="1"/>
  </si>
  <si>
    <t>https://www.houjin-bangou.nta.go.jp/</t>
    <phoneticPr fontId="1"/>
  </si>
  <si>
    <t>法人番号</t>
    <rPh sb="0" eb="4">
      <t>ホウジンバンゴウ</t>
    </rPh>
    <phoneticPr fontId="1"/>
  </si>
  <si>
    <t>事業者区分</t>
    <rPh sb="0" eb="3">
      <t>ジギョウシャ</t>
    </rPh>
    <rPh sb="3" eb="5">
      <t>クブン</t>
    </rPh>
    <phoneticPr fontId="1"/>
  </si>
  <si>
    <t>MK-</t>
    <phoneticPr fontId="1"/>
  </si>
  <si>
    <t>事業者名(★)</t>
    <rPh sb="0" eb="2">
      <t>ジギョウ</t>
    </rPh>
    <rPh sb="2" eb="3">
      <t>シャ</t>
    </rPh>
    <rPh sb="3" eb="4">
      <t>メイ</t>
    </rPh>
    <phoneticPr fontId="1"/>
  </si>
  <si>
    <t>担当者所属</t>
    <rPh sb="0" eb="3">
      <t>タントウシャ</t>
    </rPh>
    <rPh sb="3" eb="5">
      <t>ショゾク</t>
    </rPh>
    <phoneticPr fontId="1"/>
  </si>
  <si>
    <r>
      <rPr>
        <sz val="6"/>
        <color theme="1"/>
        <rFont val="ＭＳ ゴシック"/>
        <family val="3"/>
        <charset val="128"/>
      </rPr>
      <t>ふりがな</t>
    </r>
    <r>
      <rPr>
        <sz val="10"/>
        <color theme="1"/>
        <rFont val="ＭＳ ゴシック"/>
        <family val="3"/>
        <charset val="128"/>
      </rPr>
      <t xml:space="preserve">
担当者氏名</t>
    </r>
    <rPh sb="5" eb="8">
      <t>タントウシャ</t>
    </rPh>
    <rPh sb="8" eb="10">
      <t>シメイ</t>
    </rPh>
    <phoneticPr fontId="1"/>
  </si>
  <si>
    <t>担当者連絡先</t>
    <rPh sb="0" eb="3">
      <t>タントウシャ</t>
    </rPh>
    <rPh sb="3" eb="5">
      <t>レンラク</t>
    </rPh>
    <rPh sb="5" eb="6">
      <t>サキ</t>
    </rPh>
    <phoneticPr fontId="1"/>
  </si>
  <si>
    <t>-</t>
    <phoneticPr fontId="1"/>
  </si>
  <si>
    <t>担当者
メールアドレス</t>
    <rPh sb="0" eb="3">
      <t>タントウシャ</t>
    </rPh>
    <phoneticPr fontId="1"/>
  </si>
  <si>
    <t>〇製品の情報</t>
    <rPh sb="1" eb="3">
      <t>セイヒン</t>
    </rPh>
    <rPh sb="4" eb="6">
      <t>ジョウホウ</t>
    </rPh>
    <phoneticPr fontId="1"/>
  </si>
  <si>
    <t>製品名称(★)</t>
    <rPh sb="0" eb="2">
      <t>セイヒン</t>
    </rPh>
    <rPh sb="2" eb="4">
      <t>メイショウ</t>
    </rPh>
    <phoneticPr fontId="1"/>
  </si>
  <si>
    <t>製品型番（★）</t>
    <rPh sb="0" eb="2">
      <t>セイヒン</t>
    </rPh>
    <rPh sb="2" eb="4">
      <t>カタバン</t>
    </rPh>
    <phoneticPr fontId="1"/>
  </si>
  <si>
    <t>製品概要(★)</t>
    <rPh sb="0" eb="2">
      <t>セイヒン</t>
    </rPh>
    <rPh sb="2" eb="4">
      <t>ガイヨウ</t>
    </rPh>
    <phoneticPr fontId="1"/>
  </si>
  <si>
    <t>製品URL(★)</t>
    <rPh sb="0" eb="2">
      <t>セイヒン</t>
    </rPh>
    <phoneticPr fontId="1"/>
  </si>
  <si>
    <t>〇所属カテゴリ情報</t>
    <rPh sb="1" eb="3">
      <t>ショゾク</t>
    </rPh>
    <rPh sb="7" eb="9">
      <t>ジョウホウ</t>
    </rPh>
    <phoneticPr fontId="1"/>
  </si>
  <si>
    <t>所属カテゴリ</t>
    <rPh sb="0" eb="2">
      <t>ショゾク</t>
    </rPh>
    <phoneticPr fontId="1"/>
  </si>
  <si>
    <t>〇価格・費用情報</t>
    <rPh sb="1" eb="3">
      <t>カカク</t>
    </rPh>
    <rPh sb="4" eb="6">
      <t>ヒヨウ</t>
    </rPh>
    <rPh sb="6" eb="8">
      <t>ジョウホウ</t>
    </rPh>
    <phoneticPr fontId="1"/>
  </si>
  <si>
    <t>◆製品価格（添付書類については別シート参照）</t>
    <rPh sb="1" eb="3">
      <t>セイヒン</t>
    </rPh>
    <rPh sb="3" eb="5">
      <t>カカク</t>
    </rPh>
    <rPh sb="6" eb="8">
      <t>テンプ</t>
    </rPh>
    <rPh sb="8" eb="10">
      <t>ショルイ</t>
    </rPh>
    <rPh sb="15" eb="16">
      <t>ベツ</t>
    </rPh>
    <rPh sb="19" eb="21">
      <t>サンショウ</t>
    </rPh>
    <phoneticPr fontId="1"/>
  </si>
  <si>
    <t>製品納品価格の実績値</t>
    <phoneticPr fontId="1"/>
  </si>
  <si>
    <t>※［③納品実績報告書］シートの「平均納品金額」を表示。</t>
    <phoneticPr fontId="1"/>
  </si>
  <si>
    <t>※［③納品実績報告書］シートの「納入先種別」を表示。</t>
    <phoneticPr fontId="1"/>
  </si>
  <si>
    <t>2枚目</t>
    <rPh sb="1" eb="2">
      <t>マイ</t>
    </rPh>
    <rPh sb="2" eb="3">
      <t>メ</t>
    </rPh>
    <phoneticPr fontId="1"/>
  </si>
  <si>
    <t>〇宣誓事項</t>
    <rPh sb="1" eb="3">
      <t>センセイ</t>
    </rPh>
    <rPh sb="3" eb="5">
      <t>ジコウ</t>
    </rPh>
    <phoneticPr fontId="1"/>
  </si>
  <si>
    <t>以下の内容に、同意の上、申請を行ってください。</t>
    <rPh sb="0" eb="2">
      <t>イカ</t>
    </rPh>
    <rPh sb="3" eb="5">
      <t>ナイヨウ</t>
    </rPh>
    <rPh sb="7" eb="9">
      <t>ドウイ</t>
    </rPh>
    <rPh sb="10" eb="11">
      <t>ウエ</t>
    </rPh>
    <rPh sb="12" eb="14">
      <t>シンセイ</t>
    </rPh>
    <rPh sb="15" eb="16">
      <t>イ</t>
    </rPh>
    <phoneticPr fontId="1"/>
  </si>
  <si>
    <t>製品名</t>
    <rPh sb="0" eb="3">
      <t>セイヒンメイ</t>
    </rPh>
    <phoneticPr fontId="1"/>
  </si>
  <si>
    <t>製品型番</t>
    <rPh sb="0" eb="2">
      <t>セイヒン</t>
    </rPh>
    <rPh sb="2" eb="4">
      <t>カタバン</t>
    </rPh>
    <phoneticPr fontId="1"/>
  </si>
  <si>
    <t>No.</t>
    <phoneticPr fontId="1"/>
  </si>
  <si>
    <t>納品日</t>
    <rPh sb="0" eb="3">
      <t>ノウヒンビ</t>
    </rPh>
    <phoneticPr fontId="1"/>
  </si>
  <si>
    <t>納品先事業者名</t>
    <rPh sb="0" eb="2">
      <t>ノウヒン</t>
    </rPh>
    <rPh sb="2" eb="3">
      <t>サキ</t>
    </rPh>
    <rPh sb="3" eb="6">
      <t>ジギョウシャ</t>
    </rPh>
    <rPh sb="6" eb="7">
      <t>メイ</t>
    </rPh>
    <phoneticPr fontId="1"/>
  </si>
  <si>
    <t>中小企業省力化投資補助事業　省力化製品製造事業者登録申請用紙</t>
    <phoneticPr fontId="1"/>
  </si>
  <si>
    <t>事業者名</t>
    <rPh sb="0" eb="2">
      <t>ジギョウ</t>
    </rPh>
    <rPh sb="2" eb="3">
      <t>シャ</t>
    </rPh>
    <rPh sb="3" eb="4">
      <t>メイ</t>
    </rPh>
    <phoneticPr fontId="1"/>
  </si>
  <si>
    <t>所在地(★)</t>
    <rPh sb="0" eb="3">
      <t>ショザイチ</t>
    </rPh>
    <phoneticPr fontId="1"/>
  </si>
  <si>
    <t>事業者URL(★)</t>
    <rPh sb="0" eb="3">
      <t>ジギョウシャ</t>
    </rPh>
    <phoneticPr fontId="1"/>
  </si>
  <si>
    <t>〇保守・サポート体制の情報</t>
    <rPh sb="1" eb="3">
      <t>ホシュ</t>
    </rPh>
    <rPh sb="8" eb="10">
      <t>タイセイ</t>
    </rPh>
    <rPh sb="11" eb="13">
      <t>ジョウホウ</t>
    </rPh>
    <phoneticPr fontId="1"/>
  </si>
  <si>
    <t>保守・
サポート体制</t>
    <rPh sb="0" eb="2">
      <t>ホシュ</t>
    </rPh>
    <rPh sb="8" eb="10">
      <t>タイセイ</t>
    </rPh>
    <phoneticPr fontId="1"/>
  </si>
  <si>
    <t>中小企業省力化投資補助事業　製品審査申請　提出書類一覧</t>
    <rPh sb="21" eb="23">
      <t>テイシュツ</t>
    </rPh>
    <rPh sb="23" eb="25">
      <t>ショルイ</t>
    </rPh>
    <rPh sb="25" eb="27">
      <t>イチラン</t>
    </rPh>
    <phoneticPr fontId="1"/>
  </si>
  <si>
    <t>〇申請時に提出が必要な書類</t>
    <rPh sb="1" eb="3">
      <t>シンセイ</t>
    </rPh>
    <rPh sb="3" eb="4">
      <t>ジ</t>
    </rPh>
    <rPh sb="5" eb="7">
      <t>テイシュツ</t>
    </rPh>
    <rPh sb="8" eb="10">
      <t>ヒツヨウ</t>
    </rPh>
    <rPh sb="11" eb="13">
      <t>ショルイ</t>
    </rPh>
    <phoneticPr fontId="1"/>
  </si>
  <si>
    <t>提出</t>
    <rPh sb="0" eb="2">
      <t>テイシュツ</t>
    </rPh>
    <phoneticPr fontId="1"/>
  </si>
  <si>
    <t>書類名</t>
    <rPh sb="0" eb="2">
      <t>ショルイ</t>
    </rPh>
    <rPh sb="2" eb="3">
      <t>メイ</t>
    </rPh>
    <phoneticPr fontId="1"/>
  </si>
  <si>
    <t>詳細</t>
    <rPh sb="0" eb="2">
      <t>ショウサイ</t>
    </rPh>
    <phoneticPr fontId="1"/>
  </si>
  <si>
    <t>◆全般</t>
    <rPh sb="1" eb="3">
      <t>ゼンパン</t>
    </rPh>
    <phoneticPr fontId="1"/>
  </si>
  <si>
    <t>◆製品に関連する書類（工業会提出用）</t>
    <rPh sb="1" eb="3">
      <t>セイヒン</t>
    </rPh>
    <rPh sb="4" eb="6">
      <t>カンレン</t>
    </rPh>
    <rPh sb="8" eb="10">
      <t>ショルイ</t>
    </rPh>
    <rPh sb="11" eb="14">
      <t>コウギョウカイ</t>
    </rPh>
    <rPh sb="14" eb="17">
      <t>テイシュツヨウ</t>
    </rPh>
    <phoneticPr fontId="1"/>
  </si>
  <si>
    <t>当該製品の詳細がわかる資料</t>
    <rPh sb="0" eb="2">
      <t>トウガイ</t>
    </rPh>
    <phoneticPr fontId="1"/>
  </si>
  <si>
    <r>
      <t xml:space="preserve">申請する業務領域が確認できるもの、プランごとの価格が確認できるもの、製品の仕様がわかるもの等
</t>
    </r>
    <r>
      <rPr>
        <sz val="9"/>
        <color theme="1"/>
        <rFont val="ＭＳ ゴシック"/>
        <family val="3"/>
        <charset val="128"/>
      </rPr>
      <t>例：機能一覧、機能構成図、機能概要、寸法・消費電力等のスペック一覧、導入工程表、写真付き仕様書など
「省力化  製品・省力化製品製造事業者　登録要領　別紙１」</t>
    </r>
    <r>
      <rPr>
        <sz val="10"/>
        <color theme="1"/>
        <rFont val="ＭＳ ゴシック"/>
        <family val="3"/>
        <charset val="128"/>
      </rPr>
      <t>参照</t>
    </r>
    <phoneticPr fontId="1"/>
  </si>
  <si>
    <t>工業会用の申請様式参照。製品カテゴリごとに設定され、入力が必要となる数値の根拠となる書類
※No.2の資料と重複する場合は提出不要</t>
    <rPh sb="0" eb="3">
      <t>コウギョウカイ</t>
    </rPh>
    <rPh sb="3" eb="4">
      <t>ヨウ</t>
    </rPh>
    <rPh sb="5" eb="7">
      <t>シンセイ</t>
    </rPh>
    <rPh sb="7" eb="9">
      <t>ヨウシキ</t>
    </rPh>
    <rPh sb="9" eb="11">
      <t>サンショウ</t>
    </rPh>
    <rPh sb="12" eb="14">
      <t>セイヒン</t>
    </rPh>
    <rPh sb="21" eb="23">
      <t>セッテイ</t>
    </rPh>
    <rPh sb="26" eb="28">
      <t>ニュウリョク</t>
    </rPh>
    <rPh sb="29" eb="31">
      <t>ヒツヨウ</t>
    </rPh>
    <rPh sb="34" eb="36">
      <t>スウチ</t>
    </rPh>
    <rPh sb="37" eb="39">
      <t>コンキョ</t>
    </rPh>
    <rPh sb="42" eb="44">
      <t>ショルイ</t>
    </rPh>
    <rPh sb="52" eb="54">
      <t>シリョウ</t>
    </rPh>
    <rPh sb="55" eb="57">
      <t>ジュウフク</t>
    </rPh>
    <rPh sb="59" eb="61">
      <t>バアイ</t>
    </rPh>
    <rPh sb="62" eb="64">
      <t>テイシュツ</t>
    </rPh>
    <rPh sb="64" eb="66">
      <t>フヨウ</t>
    </rPh>
    <phoneticPr fontId="1"/>
  </si>
  <si>
    <t>◆製品に関連する書類（事務局提出用）</t>
    <rPh sb="1" eb="3">
      <t>セイヒン</t>
    </rPh>
    <rPh sb="4" eb="6">
      <t>カンレン</t>
    </rPh>
    <rPh sb="8" eb="10">
      <t>ショルイ</t>
    </rPh>
    <rPh sb="11" eb="14">
      <t>ジムキョク</t>
    </rPh>
    <rPh sb="14" eb="16">
      <t>テイシュツ</t>
    </rPh>
    <rPh sb="16" eb="17">
      <t>ヨウ</t>
    </rPh>
    <phoneticPr fontId="1"/>
  </si>
  <si>
    <t>当該製品の納品実績を示す書類</t>
    <rPh sb="0" eb="2">
      <t>トウガイ</t>
    </rPh>
    <rPh sb="2" eb="4">
      <t>セイヒン</t>
    </rPh>
    <rPh sb="5" eb="7">
      <t>ノウヒン</t>
    </rPh>
    <rPh sb="7" eb="9">
      <t>ジッセキ</t>
    </rPh>
    <rPh sb="10" eb="11">
      <t>シメ</t>
    </rPh>
    <rPh sb="12" eb="14">
      <t>ショルイ</t>
    </rPh>
    <phoneticPr fontId="1"/>
  </si>
  <si>
    <t>◆製造事業者に関連する書類</t>
    <rPh sb="1" eb="3">
      <t>セイゾウ</t>
    </rPh>
    <rPh sb="3" eb="5">
      <t>ジギョウ</t>
    </rPh>
    <rPh sb="5" eb="6">
      <t>シャ</t>
    </rPh>
    <rPh sb="7" eb="9">
      <t>カンレン</t>
    </rPh>
    <rPh sb="11" eb="13">
      <t>ショルイ</t>
    </rPh>
    <phoneticPr fontId="1"/>
  </si>
  <si>
    <t>履歴事項全部証明書写し</t>
    <rPh sb="0" eb="2">
      <t>リレキ</t>
    </rPh>
    <rPh sb="2" eb="4">
      <t>ジコウ</t>
    </rPh>
    <rPh sb="4" eb="6">
      <t>ゼンブ</t>
    </rPh>
    <rPh sb="6" eb="9">
      <t>ショウメイショ</t>
    </rPh>
    <rPh sb="9" eb="10">
      <t>ウツ</t>
    </rPh>
    <phoneticPr fontId="1"/>
  </si>
  <si>
    <t>発行から３か月以内のもの</t>
    <phoneticPr fontId="1"/>
  </si>
  <si>
    <t xml:space="preserve">税務署の発行する法人税の
直近の納税証明書(その１又はその２) </t>
    <phoneticPr fontId="1"/>
  </si>
  <si>
    <t>１期の決算を迎えた上で提出すること</t>
    <phoneticPr fontId="1"/>
  </si>
  <si>
    <t>決算書（損益計算書及び貸借対照表）</t>
    <rPh sb="0" eb="3">
      <t>ケッサンショ</t>
    </rPh>
    <rPh sb="4" eb="6">
      <t>ソンエキ</t>
    </rPh>
    <rPh sb="6" eb="9">
      <t>ケイサンショ</t>
    </rPh>
    <rPh sb="9" eb="10">
      <t>オヨ</t>
    </rPh>
    <rPh sb="11" eb="13">
      <t>タイシャク</t>
    </rPh>
    <rPh sb="13" eb="16">
      <t>タイショウヒョウ</t>
    </rPh>
    <phoneticPr fontId="1"/>
  </si>
  <si>
    <t>直近１期分の資料を提出すること</t>
    <rPh sb="0" eb="2">
      <t>チョッキン</t>
    </rPh>
    <rPh sb="3" eb="4">
      <t>キ</t>
    </rPh>
    <rPh sb="4" eb="5">
      <t>ブン</t>
    </rPh>
    <rPh sb="6" eb="8">
      <t>シリョウ</t>
    </rPh>
    <rPh sb="9" eb="11">
      <t>テイシュツ</t>
    </rPh>
    <phoneticPr fontId="1"/>
  </si>
  <si>
    <t>保守・サポート体制が分かる資料</t>
    <rPh sb="0" eb="2">
      <t>ホシュ</t>
    </rPh>
    <rPh sb="7" eb="9">
      <t>タイセイ</t>
    </rPh>
    <rPh sb="10" eb="11">
      <t>ワ</t>
    </rPh>
    <rPh sb="13" eb="15">
      <t>シリョウ</t>
    </rPh>
    <phoneticPr fontId="1"/>
  </si>
  <si>
    <t>HPや営業資料等を想定
全国にサポート体制があることがわかる資料を提出すること</t>
    <rPh sb="9" eb="11">
      <t>ソウテイ</t>
    </rPh>
    <rPh sb="12" eb="14">
      <t>ゼンコク</t>
    </rPh>
    <rPh sb="19" eb="21">
      <t>タイセイ</t>
    </rPh>
    <rPh sb="30" eb="32">
      <t>シリョウ</t>
    </rPh>
    <rPh sb="33" eb="35">
      <t>テイシュツ</t>
    </rPh>
    <phoneticPr fontId="1"/>
  </si>
  <si>
    <t>〇追加で求める場合がある書類</t>
    <rPh sb="1" eb="3">
      <t>ツイカ</t>
    </rPh>
    <rPh sb="4" eb="5">
      <t>モト</t>
    </rPh>
    <rPh sb="7" eb="9">
      <t>バアイ</t>
    </rPh>
    <rPh sb="12" eb="14">
      <t>ショルイ</t>
    </rPh>
    <phoneticPr fontId="1"/>
  </si>
  <si>
    <t>工業会あるいは事務局は、以下のような書類を追加で求める場合があります。</t>
    <rPh sb="0" eb="3">
      <t>コウギョウカイ</t>
    </rPh>
    <rPh sb="7" eb="10">
      <t>ジムキョク</t>
    </rPh>
    <rPh sb="12" eb="14">
      <t>イカ</t>
    </rPh>
    <rPh sb="18" eb="20">
      <t>ショルイ</t>
    </rPh>
    <rPh sb="21" eb="23">
      <t>ツイカ</t>
    </rPh>
    <rPh sb="24" eb="25">
      <t>モト</t>
    </rPh>
    <rPh sb="27" eb="29">
      <t>バアイ</t>
    </rPh>
    <phoneticPr fontId="1"/>
  </si>
  <si>
    <t>提出書類の補足資料として、申請時に提出する場合は、</t>
    <rPh sb="0" eb="2">
      <t>テイシュツ</t>
    </rPh>
    <rPh sb="2" eb="4">
      <t>ショルイ</t>
    </rPh>
    <rPh sb="5" eb="7">
      <t>ホソク</t>
    </rPh>
    <rPh sb="7" eb="9">
      <t>シリョウ</t>
    </rPh>
    <rPh sb="13" eb="15">
      <t>シンセイ</t>
    </rPh>
    <rPh sb="15" eb="16">
      <t>ジ</t>
    </rPh>
    <rPh sb="17" eb="19">
      <t>テイシュツ</t>
    </rPh>
    <rPh sb="21" eb="23">
      <t>バアイ</t>
    </rPh>
    <phoneticPr fontId="1"/>
  </si>
  <si>
    <t>以下にチェックの上、他の書類と併せて提出してください。</t>
    <rPh sb="0" eb="2">
      <t>イカ</t>
    </rPh>
    <rPh sb="8" eb="9">
      <t>ウエ</t>
    </rPh>
    <rPh sb="10" eb="11">
      <t>タ</t>
    </rPh>
    <rPh sb="12" eb="14">
      <t>ショルイ</t>
    </rPh>
    <rPh sb="15" eb="16">
      <t>アワ</t>
    </rPh>
    <rPh sb="18" eb="20">
      <t>テイシュツ</t>
    </rPh>
    <phoneticPr fontId="1"/>
  </si>
  <si>
    <t>省力化製品の導入環境等</t>
    <rPh sb="0" eb="2">
      <t>ショウリョク</t>
    </rPh>
    <rPh sb="2" eb="3">
      <t>カ</t>
    </rPh>
    <rPh sb="3" eb="5">
      <t>セイヒン</t>
    </rPh>
    <rPh sb="6" eb="8">
      <t>ドウニュウ</t>
    </rPh>
    <rPh sb="8" eb="10">
      <t>カンキョウ</t>
    </rPh>
    <rPh sb="10" eb="11">
      <t>トウ</t>
    </rPh>
    <phoneticPr fontId="1"/>
  </si>
  <si>
    <t>省力化製品の生産環境。生産工場、在庫等</t>
    <phoneticPr fontId="1"/>
  </si>
  <si>
    <t xml:space="preserve">マスターファイル類の詳細項目情報 </t>
    <rPh sb="8" eb="9">
      <t>ルイ</t>
    </rPh>
    <rPh sb="10" eb="12">
      <t>ショウサイ</t>
    </rPh>
    <rPh sb="12" eb="14">
      <t>コウモク</t>
    </rPh>
    <rPh sb="14" eb="16">
      <t>ジョウホウ</t>
    </rPh>
    <phoneticPr fontId="1"/>
  </si>
  <si>
    <t>省力化製品の個別の型番の写真等</t>
    <phoneticPr fontId="1"/>
  </si>
  <si>
    <t>導入スケジュール表（標準的な作業項目と工程）</t>
    <phoneticPr fontId="1"/>
  </si>
  <si>
    <t>各種マニュアル類</t>
    <rPh sb="0" eb="2">
      <t>カクシュ</t>
    </rPh>
    <rPh sb="7" eb="8">
      <t>ルイ</t>
    </rPh>
    <phoneticPr fontId="1"/>
  </si>
  <si>
    <t xml:space="preserve">契約書サンプル（パッケージ契約、保守契約など） </t>
    <phoneticPr fontId="1"/>
  </si>
  <si>
    <t>■変更履歴</t>
    <rPh sb="1" eb="3">
      <t>ヘンコウ</t>
    </rPh>
    <rPh sb="3" eb="5">
      <t>リレキ</t>
    </rPh>
    <phoneticPr fontId="1"/>
  </si>
  <si>
    <t>Ver.</t>
    <phoneticPr fontId="1"/>
  </si>
  <si>
    <t>日付</t>
    <rPh sb="0" eb="2">
      <t>ヒヅケ</t>
    </rPh>
    <phoneticPr fontId="1"/>
  </si>
  <si>
    <t>変更内容</t>
    <rPh sb="0" eb="2">
      <t>ヘンコウ</t>
    </rPh>
    <rPh sb="2" eb="4">
      <t>ナイヨウ</t>
    </rPh>
    <phoneticPr fontId="1"/>
  </si>
  <si>
    <t>備考</t>
    <rPh sb="0" eb="2">
      <t>ビコウ</t>
    </rPh>
    <phoneticPr fontId="1"/>
  </si>
  <si>
    <t>Ver1.0</t>
    <phoneticPr fontId="1"/>
  </si>
  <si>
    <t>2024/3/2X</t>
    <phoneticPr fontId="1"/>
  </si>
  <si>
    <t>初版</t>
    <rPh sb="0" eb="2">
      <t>ショハン</t>
    </rPh>
    <phoneticPr fontId="1"/>
  </si>
  <si>
    <t>Ver1.2</t>
    <phoneticPr fontId="1"/>
  </si>
  <si>
    <t>・①工業用審査管理番号　追加
・②「税抜」表示　追記
・③法人番号検索サイト注釈追記
・④画像サイズ注釈追記
・⑤No.9説明修正
・変更履歴、結果サマリシート追加
・保護解除マクロ追加</t>
    <rPh sb="2" eb="4">
      <t>コウギョウ</t>
    </rPh>
    <rPh sb="4" eb="5">
      <t>ヨウ</t>
    </rPh>
    <rPh sb="5" eb="7">
      <t>シンサ</t>
    </rPh>
    <rPh sb="7" eb="11">
      <t>カンリバンゴウ</t>
    </rPh>
    <rPh sb="12" eb="14">
      <t>ツイカ</t>
    </rPh>
    <rPh sb="18" eb="20">
      <t>ゼイヌ</t>
    </rPh>
    <rPh sb="21" eb="23">
      <t>ヒョウジ</t>
    </rPh>
    <rPh sb="24" eb="26">
      <t>ツイキ</t>
    </rPh>
    <rPh sb="29" eb="33">
      <t>ホウジンバンゴウ</t>
    </rPh>
    <rPh sb="33" eb="35">
      <t>ケンサク</t>
    </rPh>
    <rPh sb="38" eb="40">
      <t>チュウシャク</t>
    </rPh>
    <rPh sb="40" eb="42">
      <t>ツイキ</t>
    </rPh>
    <rPh sb="45" eb="47">
      <t>ガゾウ</t>
    </rPh>
    <rPh sb="50" eb="52">
      <t>チュウシャク</t>
    </rPh>
    <rPh sb="52" eb="54">
      <t>ツイキ</t>
    </rPh>
    <rPh sb="61" eb="63">
      <t>セツメイ</t>
    </rPh>
    <rPh sb="63" eb="65">
      <t>シュウセイ</t>
    </rPh>
    <rPh sb="67" eb="69">
      <t>ヘンコウ</t>
    </rPh>
    <rPh sb="69" eb="71">
      <t>リレキ</t>
    </rPh>
    <rPh sb="72" eb="74">
      <t>ケッカ</t>
    </rPh>
    <rPh sb="80" eb="82">
      <t>ツイカ</t>
    </rPh>
    <rPh sb="84" eb="86">
      <t>ホゴ</t>
    </rPh>
    <rPh sb="86" eb="88">
      <t>カイジョ</t>
    </rPh>
    <rPh sb="91" eb="93">
      <t>ツイカ</t>
    </rPh>
    <phoneticPr fontId="1"/>
  </si>
  <si>
    <t>Ver1.3</t>
    <phoneticPr fontId="1"/>
  </si>
  <si>
    <t>・⑤No.9　ファイル名修正</t>
    <rPh sb="11" eb="12">
      <t>メイ</t>
    </rPh>
    <rPh sb="12" eb="14">
      <t>シュウセイ</t>
    </rPh>
    <phoneticPr fontId="1"/>
  </si>
  <si>
    <t>Ver1.4</t>
    <phoneticPr fontId="1"/>
  </si>
  <si>
    <t>2024/3/XX</t>
    <phoneticPr fontId="1"/>
  </si>
  <si>
    <t>【①シート金額項目修正】
・①シート　費用単位修正　［千円］→［円］
【②シートの金額項目の修正】
・円に「(税抜)」を追加
・金額周りの注釈修正
・「希望小売価格」
　①工業会　シートから　機器費用を引っ張ってくる
　項目名＝「希望小売価格（機器購入代金）」に修正
・「製品納品価格の実績値」
　③納品実績報告書　シートから　平均納品金額を引っ張ってくる　
・「導入・設定費用」
　①工業会　シートから　設定費用を引っ張ってくる
　項目名＝「導入・設定費用（製造事業者想定値）」に修正
・「保守・サポート費用」「ランニングコスト」削除
・「②の納入先」
　③納品実績報告書　シートから　納入先種別を引っ張ってくる
・宣誓項目修正　
【納品実績報告書】
・5件チェックのエラーを追加
【④省力化製品製造事業者登録申請書】
・パートナーシップ構築宣言「今後、速やかに～」の追加
・グループ会社の取得でも認める場合の注釈を追加
【⑤カタログ掲載情報】
・保護オプションを「オブジェクトの編集」だけに修正
【⑥提出書類一覧】
・提出が必要な書類を「1～8」に修正
・No9を削除
・2ページ目4～6修正</t>
    <phoneticPr fontId="1"/>
  </si>
  <si>
    <t>・審査結果シートを最新化
・【納品実績報告書】シートに注釈追加「・省力化製品として申請する本体機器のみの納品金額を入力してください。」
・【⑤カタログ掲載情報】
・保護オプションを「セルの書式の編集」追加（拡大・縮小対応）</t>
    <rPh sb="1" eb="5">
      <t>シンサケッカ</t>
    </rPh>
    <rPh sb="9" eb="11">
      <t>サイシン</t>
    </rPh>
    <rPh sb="11" eb="12">
      <t>カ</t>
    </rPh>
    <rPh sb="27" eb="29">
      <t>チュウシャク</t>
    </rPh>
    <rPh sb="29" eb="31">
      <t>ツイカ</t>
    </rPh>
    <rPh sb="75" eb="77">
      <t>ケイサイ</t>
    </rPh>
    <rPh sb="77" eb="79">
      <t>ジョウホウ</t>
    </rPh>
    <rPh sb="94" eb="96">
      <t>ショシキ</t>
    </rPh>
    <rPh sb="100" eb="102">
      <t>ツイカ</t>
    </rPh>
    <rPh sb="103" eb="105">
      <t>カクダイ</t>
    </rPh>
    <rPh sb="106" eb="108">
      <t>シュクショウ</t>
    </rPh>
    <rPh sb="108" eb="110">
      <t>タイオウ</t>
    </rPh>
    <phoneticPr fontId="1"/>
  </si>
  <si>
    <t>工業会審査管理番号</t>
    <rPh sb="0" eb="3">
      <t>コウギョウカイ</t>
    </rPh>
    <rPh sb="3" eb="5">
      <t>シンサ</t>
    </rPh>
    <rPh sb="5" eb="9">
      <t>カンリバンゴウ</t>
    </rPh>
    <phoneticPr fontId="1"/>
  </si>
  <si>
    <t>No.(6桁)</t>
    <rPh sb="5" eb="6">
      <t>ケタ</t>
    </rPh>
    <phoneticPr fontId="1"/>
  </si>
  <si>
    <t>事業者名</t>
    <rPh sb="0" eb="3">
      <t>ジギョウシャ</t>
    </rPh>
    <rPh sb="3" eb="4">
      <t>メイ</t>
    </rPh>
    <phoneticPr fontId="1"/>
  </si>
  <si>
    <t>型番</t>
    <rPh sb="0" eb="2">
      <t>カタバン</t>
    </rPh>
    <phoneticPr fontId="1"/>
  </si>
  <si>
    <t>省力化指数</t>
    <rPh sb="0" eb="3">
      <t>ショウリョクカ</t>
    </rPh>
    <rPh sb="3" eb="5">
      <t>シスウ</t>
    </rPh>
    <phoneticPr fontId="1"/>
  </si>
  <si>
    <t>費用対効果</t>
    <rPh sb="0" eb="5">
      <t>ヒヨウタイコウカ</t>
    </rPh>
    <phoneticPr fontId="1"/>
  </si>
  <si>
    <t>規模</t>
    <rPh sb="0" eb="2">
      <t>キボ</t>
    </rPh>
    <phoneticPr fontId="1"/>
  </si>
  <si>
    <t>審査結果</t>
    <rPh sb="0" eb="4">
      <t>シンサケッカ</t>
    </rPh>
    <phoneticPr fontId="1"/>
  </si>
  <si>
    <t>投資回収年数</t>
    <rPh sb="0" eb="4">
      <t>トウシカイシュウ</t>
    </rPh>
    <rPh sb="4" eb="6">
      <t>ネンスウ</t>
    </rPh>
    <phoneticPr fontId="1"/>
  </si>
  <si>
    <t>入力欄</t>
    <rPh sb="0" eb="3">
      <t>ニュウリョクラン</t>
    </rPh>
    <phoneticPr fontId="1"/>
  </si>
  <si>
    <t>以下、1〜10の書類について、原則、申請時に資料を添付し、チェックしてください。</t>
    <rPh sb="0" eb="2">
      <t>イカ</t>
    </rPh>
    <rPh sb="8" eb="10">
      <t>ショルイ</t>
    </rPh>
    <rPh sb="15" eb="17">
      <t>ゲンソク</t>
    </rPh>
    <rPh sb="18" eb="20">
      <t>シンセイ</t>
    </rPh>
    <rPh sb="20" eb="21">
      <t>ジ</t>
    </rPh>
    <rPh sb="22" eb="24">
      <t>シリョウ</t>
    </rPh>
    <rPh sb="25" eb="27">
      <t>テンプ</t>
    </rPh>
    <phoneticPr fontId="1"/>
  </si>
  <si>
    <t>製品の明細(★)</t>
    <rPh sb="0" eb="2">
      <t>セイヒン</t>
    </rPh>
    <rPh sb="3" eb="5">
      <t>メイサイ</t>
    </rPh>
    <phoneticPr fontId="1"/>
  </si>
  <si>
    <t>販売店等への納品実績が分かる書類
申請している製品と同一型番であることが確認できる証憑（納品書PDFなど）</t>
    <rPh sb="0" eb="3">
      <t>ハンバイテン</t>
    </rPh>
    <rPh sb="3" eb="4">
      <t>トウ</t>
    </rPh>
    <rPh sb="6" eb="8">
      <t>ノウヒン</t>
    </rPh>
    <rPh sb="8" eb="10">
      <t>ジッセキ</t>
    </rPh>
    <rPh sb="11" eb="12">
      <t>ワ</t>
    </rPh>
    <rPh sb="14" eb="16">
      <t>ショルイ</t>
    </rPh>
    <rPh sb="17" eb="19">
      <t>シンセイ</t>
    </rPh>
    <rPh sb="23" eb="25">
      <t>セイヒン</t>
    </rPh>
    <rPh sb="26" eb="28">
      <t>ドウイツ</t>
    </rPh>
    <rPh sb="28" eb="30">
      <t>カタバン</t>
    </rPh>
    <rPh sb="36" eb="38">
      <t>カクニン</t>
    </rPh>
    <rPh sb="41" eb="43">
      <t>ショウヒョウ</t>
    </rPh>
    <phoneticPr fontId="1"/>
  </si>
  <si>
    <t>総合判定</t>
    <rPh sb="0" eb="4">
      <t>ソウゴウハンテイ</t>
    </rPh>
    <phoneticPr fontId="1"/>
  </si>
  <si>
    <t>Ver2.0</t>
    <phoneticPr fontId="1"/>
  </si>
  <si>
    <t>・アナログ申請取り込み対応のため刷新</t>
    <rPh sb="5" eb="7">
      <t>シンセイ</t>
    </rPh>
    <rPh sb="7" eb="8">
      <t>ト</t>
    </rPh>
    <rPh sb="9" eb="10">
      <t>コ</t>
    </rPh>
    <rPh sb="11" eb="13">
      <t>タイオウ</t>
    </rPh>
    <rPh sb="16" eb="18">
      <t>サッシン</t>
    </rPh>
    <phoneticPr fontId="1"/>
  </si>
  <si>
    <t/>
  </si>
  <si>
    <t>省力化機能パラメータ（確認用）</t>
    <rPh sb="0" eb="3">
      <t>ショウリョクカ</t>
    </rPh>
    <rPh sb="3" eb="5">
      <t>キノウ</t>
    </rPh>
    <rPh sb="11" eb="14">
      <t>カクニニョウ</t>
    </rPh>
    <phoneticPr fontId="1"/>
  </si>
  <si>
    <t>円
（税抜）</t>
    <rPh sb="0" eb="1">
      <t>エン</t>
    </rPh>
    <rPh sb="3" eb="5">
      <t>ゼイヌ</t>
    </rPh>
    <phoneticPr fontId="1"/>
  </si>
  <si>
    <t>対象なし</t>
    <rPh sb="0" eb="2">
      <t>タイショウ</t>
    </rPh>
    <phoneticPr fontId="1"/>
  </si>
  <si>
    <t>最大文字数</t>
    <rPh sb="0" eb="2">
      <t>サイダイ</t>
    </rPh>
    <rPh sb="2" eb="5">
      <t>モジスウ</t>
    </rPh>
    <phoneticPr fontId="1"/>
  </si>
  <si>
    <t>※初回登録の方：記入不要
※二回目以降の登録の方：このカテゴリで製造事業者として登録済の場合は登録完了時に発行される「製造事業者番号」を入力してください。［④省力化製品製造事業者登録申請書］シートの入力が不要になります。</t>
    <rPh sb="14" eb="17">
      <t>ニカイメ</t>
    </rPh>
    <rPh sb="17" eb="19">
      <t>イコウ</t>
    </rPh>
    <rPh sb="20" eb="22">
      <t>トウロク</t>
    </rPh>
    <rPh sb="23" eb="24">
      <t>カタ</t>
    </rPh>
    <phoneticPr fontId="1"/>
  </si>
  <si>
    <t>製造事業者番号※
（MK-数字8桁）</t>
    <rPh sb="0" eb="2">
      <t>セイゾウ</t>
    </rPh>
    <rPh sb="2" eb="5">
      <t>ジギョウシャ</t>
    </rPh>
    <rPh sb="5" eb="7">
      <t>バンゴウ</t>
    </rPh>
    <rPh sb="13" eb="15">
      <t>スウジ</t>
    </rPh>
    <rPh sb="16" eb="17">
      <t>ケタ</t>
    </rPh>
    <phoneticPr fontId="1"/>
  </si>
  <si>
    <r>
      <rPr>
        <b/>
        <u/>
        <sz val="10"/>
        <color theme="1"/>
        <rFont val="ＭＳ ゴシック"/>
        <family val="3"/>
        <charset val="128"/>
      </rPr>
      <t>【A】製品本体にあたるもの</t>
    </r>
    <r>
      <rPr>
        <sz val="10"/>
        <color theme="1"/>
        <rFont val="ＭＳ ゴシック"/>
        <family val="3"/>
        <charset val="128"/>
      </rPr>
      <t xml:space="preserve">
　※数量も入力が必要です。
　※複数の項目は指定できません。</t>
    </r>
    <rPh sb="3" eb="5">
      <t>セイヒン</t>
    </rPh>
    <rPh sb="5" eb="7">
      <t>ホンタイ</t>
    </rPh>
    <rPh sb="16" eb="18">
      <t>スウリョウ</t>
    </rPh>
    <rPh sb="19" eb="21">
      <t>ニュウリョク</t>
    </rPh>
    <rPh sb="22" eb="24">
      <t>ヒツヨウ</t>
    </rPh>
    <phoneticPr fontId="1"/>
  </si>
  <si>
    <r>
      <rPr>
        <b/>
        <u/>
        <sz val="10"/>
        <color theme="1"/>
        <rFont val="ＭＳ ゴシック"/>
        <family val="3"/>
        <charset val="128"/>
      </rPr>
      <t xml:space="preserve">【B】製品本体と併せて登録する
</t>
    </r>
    <r>
      <rPr>
        <sz val="10"/>
        <color theme="1"/>
        <rFont val="ＭＳ ゴシック"/>
        <family val="3"/>
        <charset val="128"/>
      </rPr>
      <t>　　</t>
    </r>
    <r>
      <rPr>
        <b/>
        <u/>
        <sz val="10"/>
        <color theme="1"/>
        <rFont val="ＭＳ ゴシック"/>
        <family val="3"/>
        <charset val="128"/>
      </rPr>
      <t>システムや周辺機器等</t>
    </r>
    <r>
      <rPr>
        <sz val="10"/>
        <color theme="1"/>
        <rFont val="ＭＳ ゴシック"/>
        <family val="3"/>
        <charset val="128"/>
      </rPr>
      <t xml:space="preserve">
　※数量も入力が必要です。</t>
    </r>
    <rPh sb="3" eb="5">
      <t>セイヒン</t>
    </rPh>
    <rPh sb="5" eb="7">
      <t>ホンタイ</t>
    </rPh>
    <rPh sb="8" eb="9">
      <t>アワ</t>
    </rPh>
    <rPh sb="11" eb="13">
      <t>トウロク</t>
    </rPh>
    <rPh sb="23" eb="25">
      <t>シュウヘン</t>
    </rPh>
    <rPh sb="25" eb="27">
      <t>キキ</t>
    </rPh>
    <rPh sb="27" eb="28">
      <t>トウ</t>
    </rPh>
    <rPh sb="31" eb="33">
      <t>スウリョウ</t>
    </rPh>
    <rPh sb="34" eb="36">
      <t>ニュウリョク</t>
    </rPh>
    <rPh sb="37" eb="39">
      <t>ヒツヨウ</t>
    </rPh>
    <phoneticPr fontId="1"/>
  </si>
  <si>
    <t>①製品審査申請書（工業会用）
②製品審査申請書（事務局用）
③納品実績報告書
④省力化製品製造事業者登録申請書
【事務局指定】</t>
    <rPh sb="1" eb="3">
      <t>セイヒン</t>
    </rPh>
    <rPh sb="3" eb="5">
      <t>シンサ</t>
    </rPh>
    <rPh sb="5" eb="8">
      <t>シンセイショ</t>
    </rPh>
    <rPh sb="9" eb="12">
      <t>コウギョウカイ</t>
    </rPh>
    <rPh sb="12" eb="13">
      <t>ヨウ</t>
    </rPh>
    <rPh sb="16" eb="18">
      <t>セイヒン</t>
    </rPh>
    <rPh sb="18" eb="20">
      <t>シンサ</t>
    </rPh>
    <rPh sb="20" eb="23">
      <t>シンセイショ</t>
    </rPh>
    <rPh sb="24" eb="28">
      <t>ジムキョクヨウ</t>
    </rPh>
    <rPh sb="31" eb="33">
      <t>ノウヒン</t>
    </rPh>
    <rPh sb="33" eb="35">
      <t>ジッセキ</t>
    </rPh>
    <rPh sb="35" eb="37">
      <t>ホウコク</t>
    </rPh>
    <rPh sb="37" eb="38">
      <t>ショ</t>
    </rPh>
    <rPh sb="40" eb="43">
      <t>ショウリョクカ</t>
    </rPh>
    <rPh sb="43" eb="45">
      <t>セイヒン</t>
    </rPh>
    <rPh sb="45" eb="47">
      <t>セイゾウ</t>
    </rPh>
    <rPh sb="47" eb="49">
      <t>ジギョウ</t>
    </rPh>
    <rPh sb="49" eb="50">
      <t>シャ</t>
    </rPh>
    <rPh sb="50" eb="52">
      <t>トウロク</t>
    </rPh>
    <rPh sb="52" eb="55">
      <t>シンセイショ</t>
    </rPh>
    <rPh sb="57" eb="60">
      <t>ジムキョク</t>
    </rPh>
    <rPh sb="60" eb="62">
      <t>シテイ</t>
    </rPh>
    <phoneticPr fontId="1"/>
  </si>
  <si>
    <t>本ファイルの①〜④</t>
    <rPh sb="0" eb="1">
      <t>ホン</t>
    </rPh>
    <phoneticPr fontId="1"/>
  </si>
  <si>
    <t>B</t>
    <phoneticPr fontId="1"/>
  </si>
  <si>
    <t>A</t>
    <phoneticPr fontId="1"/>
  </si>
  <si>
    <t>納品実績総額
入力チェック</t>
    <rPh sb="0" eb="4">
      <t>ノウヒンジッセキ</t>
    </rPh>
    <rPh sb="4" eb="6">
      <t>ソウガク</t>
    </rPh>
    <rPh sb="7" eb="9">
      <t>ニュウリョク</t>
    </rPh>
    <phoneticPr fontId="1"/>
  </si>
  <si>
    <t>数量不足チェック</t>
    <rPh sb="0" eb="2">
      <t>スウリョウ</t>
    </rPh>
    <rPh sb="2" eb="4">
      <t>フソク</t>
    </rPh>
    <phoneticPr fontId="1"/>
  </si>
  <si>
    <t>セット数
考慮</t>
    <rPh sb="3" eb="4">
      <t>スウ</t>
    </rPh>
    <rPh sb="5" eb="7">
      <t>コウリョ</t>
    </rPh>
    <phoneticPr fontId="1"/>
  </si>
  <si>
    <t>明細数量</t>
    <rPh sb="0" eb="2">
      <t>メイサイ</t>
    </rPh>
    <rPh sb="2" eb="4">
      <t>スウリョウ</t>
    </rPh>
    <phoneticPr fontId="1"/>
  </si>
  <si>
    <t>納品実績総額（税抜）
［納品書に記載の額］</t>
    <rPh sb="0" eb="2">
      <t>ノウヒン</t>
    </rPh>
    <rPh sb="2" eb="4">
      <t>ジッセキ</t>
    </rPh>
    <rPh sb="4" eb="6">
      <t>ソウガク</t>
    </rPh>
    <rPh sb="7" eb="9">
      <t>ゼイヌキ</t>
    </rPh>
    <rPh sb="12" eb="15">
      <t>ノウヒンショ</t>
    </rPh>
    <rPh sb="16" eb="18">
      <t>キサイ</t>
    </rPh>
    <rPh sb="19" eb="20">
      <t>ガク</t>
    </rPh>
    <phoneticPr fontId="1"/>
  </si>
  <si>
    <t>納品実績単価（税抜）</t>
    <rPh sb="0" eb="2">
      <t>ノウヒン</t>
    </rPh>
    <rPh sb="2" eb="4">
      <t>ジッセキ</t>
    </rPh>
    <rPh sb="4" eb="6">
      <t>タンカ</t>
    </rPh>
    <rPh sb="7" eb="9">
      <t>ゼイヌキ</t>
    </rPh>
    <phoneticPr fontId="1"/>
  </si>
  <si>
    <t>数量</t>
    <rPh sb="0" eb="2">
      <t>スウリョウ</t>
    </rPh>
    <phoneticPr fontId="1"/>
  </si>
  <si>
    <t>製品の明細</t>
    <rPh sb="0" eb="2">
      <t>セイヒン</t>
    </rPh>
    <rPh sb="3" eb="5">
      <t>メイサイ</t>
    </rPh>
    <phoneticPr fontId="1"/>
  </si>
  <si>
    <t>区分</t>
    <rPh sb="0" eb="2">
      <t>クブン</t>
    </rPh>
    <phoneticPr fontId="1"/>
  </si>
  <si>
    <t>製品の明細
入力チェック</t>
    <rPh sb="0" eb="2">
      <t>セイヒン</t>
    </rPh>
    <rPh sb="3" eb="5">
      <t>メイサイ</t>
    </rPh>
    <rPh sb="6" eb="8">
      <t>ニュウリョク</t>
    </rPh>
    <phoneticPr fontId="1"/>
  </si>
  <si>
    <t>構成全体の
平均納品金額</t>
    <rPh sb="0" eb="2">
      <t>コウセイ</t>
    </rPh>
    <rPh sb="2" eb="4">
      <t>ゼンタイ</t>
    </rPh>
    <rPh sb="6" eb="8">
      <t>ヘイキン</t>
    </rPh>
    <rPh sb="8" eb="10">
      <t>ノウヒン</t>
    </rPh>
    <rPh sb="10" eb="12">
      <t>キンガク</t>
    </rPh>
    <phoneticPr fontId="1"/>
  </si>
  <si>
    <t>費目ごとの
平均納品金額単価</t>
    <rPh sb="0" eb="2">
      <t>ヒモク</t>
    </rPh>
    <rPh sb="6" eb="8">
      <t>ヘイキン</t>
    </rPh>
    <rPh sb="8" eb="10">
      <t>ノウヒン</t>
    </rPh>
    <rPh sb="10" eb="12">
      <t>キンガク</t>
    </rPh>
    <rPh sb="12" eb="14">
      <t>タンカ</t>
    </rPh>
    <phoneticPr fontId="1"/>
  </si>
  <si>
    <t>単位：円</t>
    <rPh sb="0" eb="2">
      <t>タンイ</t>
    </rPh>
    <rPh sb="3" eb="4">
      <t>エン</t>
    </rPh>
    <phoneticPr fontId="1"/>
  </si>
  <si>
    <t>単位：円</t>
    <phoneticPr fontId="1"/>
  </si>
  <si>
    <t>製品の構成全体の平均納品金額</t>
    <rPh sb="0" eb="2">
      <t>セイヒン</t>
    </rPh>
    <rPh sb="3" eb="5">
      <t>コウセイ</t>
    </rPh>
    <rPh sb="5" eb="7">
      <t>ゼンタイ</t>
    </rPh>
    <rPh sb="8" eb="10">
      <t>ヘイキン</t>
    </rPh>
    <rPh sb="10" eb="12">
      <t>ノウヒン</t>
    </rPh>
    <rPh sb="12" eb="14">
      <t>キンガク</t>
    </rPh>
    <phoneticPr fontId="1"/>
  </si>
  <si>
    <t>例：構成要素として判定カメラ3個とバーコードリーダーを登録したい場合、バーコードリーダーを含まない納品実績や、判定カメラが3個未満の納品実績は算入できません。</t>
    <rPh sb="0" eb="1">
      <t>レイ</t>
    </rPh>
    <rPh sb="2" eb="4">
      <t>コウセイ</t>
    </rPh>
    <rPh sb="4" eb="6">
      <t>ヨウソ</t>
    </rPh>
    <rPh sb="9" eb="11">
      <t>ハンテイ</t>
    </rPh>
    <rPh sb="15" eb="16">
      <t>コ</t>
    </rPh>
    <rPh sb="27" eb="29">
      <t>トウロク</t>
    </rPh>
    <rPh sb="32" eb="34">
      <t>バアイ</t>
    </rPh>
    <rPh sb="45" eb="46">
      <t>フク</t>
    </rPh>
    <rPh sb="49" eb="51">
      <t>ノウヒン</t>
    </rPh>
    <rPh sb="51" eb="53">
      <t>ジッセキ</t>
    </rPh>
    <rPh sb="55" eb="57">
      <t>ハンテイ</t>
    </rPh>
    <rPh sb="62" eb="63">
      <t>コ</t>
    </rPh>
    <rPh sb="63" eb="65">
      <t>ミマン</t>
    </rPh>
    <rPh sb="66" eb="68">
      <t>ノウヒン</t>
    </rPh>
    <rPh sb="68" eb="70">
      <t>ジッセキ</t>
    </rPh>
    <rPh sb="71" eb="73">
      <t>サンニュウ</t>
    </rPh>
    <phoneticPr fontId="1"/>
  </si>
  <si>
    <t>　　当該製品の納品実績として算入できませんのでご注意ください。</t>
    <phoneticPr fontId="1"/>
  </si>
  <si>
    <r>
      <t>※</t>
    </r>
    <r>
      <rPr>
        <b/>
        <sz val="11"/>
        <rFont val="ＭＳ Ｐゴシック"/>
        <family val="3"/>
        <charset val="128"/>
        <scheme val="minor"/>
      </rPr>
      <t>【(２)登録申請する製品の費目明細】</t>
    </r>
    <r>
      <rPr>
        <sz val="11"/>
        <rFont val="ＭＳ Ｐゴシック"/>
        <family val="3"/>
        <charset val="128"/>
        <scheme val="minor"/>
      </rPr>
      <t>で入力した【製品の明細】の費目が一部でも不足している場合や、数量が不足している場合は、</t>
    </r>
    <rPh sb="5" eb="7">
      <t>トウロク</t>
    </rPh>
    <rPh sb="7" eb="9">
      <t>シンセイ</t>
    </rPh>
    <rPh sb="11" eb="13">
      <t>セイヒン</t>
    </rPh>
    <rPh sb="14" eb="16">
      <t>ヒモク</t>
    </rPh>
    <rPh sb="16" eb="18">
      <t>メイサイ</t>
    </rPh>
    <rPh sb="20" eb="22">
      <t>ニュウリョク</t>
    </rPh>
    <rPh sb="25" eb="27">
      <t>セイヒン</t>
    </rPh>
    <rPh sb="28" eb="30">
      <t>メイサイ</t>
    </rPh>
    <rPh sb="32" eb="34">
      <t>ヒモク</t>
    </rPh>
    <rPh sb="35" eb="37">
      <t>イチブ</t>
    </rPh>
    <rPh sb="39" eb="41">
      <t>フソク</t>
    </rPh>
    <rPh sb="45" eb="47">
      <t>バアイ</t>
    </rPh>
    <rPh sb="49" eb="51">
      <t>スウリョウ</t>
    </rPh>
    <rPh sb="52" eb="54">
      <t>フソク</t>
    </rPh>
    <rPh sb="58" eb="60">
      <t>バアイ</t>
    </rPh>
    <phoneticPr fontId="1"/>
  </si>
  <si>
    <t>※本体と周辺機器等に費目を分けて入力してください。</t>
    <rPh sb="1" eb="3">
      <t>ホンタイ</t>
    </rPh>
    <rPh sb="4" eb="6">
      <t>シュウヘン</t>
    </rPh>
    <rPh sb="6" eb="8">
      <t>キキ</t>
    </rPh>
    <rPh sb="8" eb="9">
      <t>トウ</t>
    </rPh>
    <rPh sb="10" eb="12">
      <t>ヒモク</t>
    </rPh>
    <rPh sb="13" eb="14">
      <t>ワ</t>
    </rPh>
    <rPh sb="16" eb="18">
      <t>ニュウリョク</t>
    </rPh>
    <phoneticPr fontId="1"/>
  </si>
  <si>
    <t>（２）登録申請をする製品の費目明細</t>
    <rPh sb="3" eb="5">
      <t>トウロク</t>
    </rPh>
    <rPh sb="5" eb="7">
      <t>シンセイ</t>
    </rPh>
    <rPh sb="10" eb="12">
      <t>セイヒン</t>
    </rPh>
    <rPh sb="13" eb="15">
      <t>ヒモク</t>
    </rPh>
    <rPh sb="15" eb="17">
      <t>メイサイ</t>
    </rPh>
    <phoneticPr fontId="1"/>
  </si>
  <si>
    <t>納入先種別</t>
    <rPh sb="0" eb="2">
      <t>ノウニュウ</t>
    </rPh>
    <rPh sb="2" eb="3">
      <t>サキ</t>
    </rPh>
    <rPh sb="3" eb="5">
      <t>シュベツ</t>
    </rPh>
    <phoneticPr fontId="1"/>
  </si>
  <si>
    <t>※納入先種別を選択してください。</t>
    <rPh sb="7" eb="9">
      <t>センタク</t>
    </rPh>
    <phoneticPr fontId="1"/>
  </si>
  <si>
    <t>（１）登録申請する製品情報</t>
    <rPh sb="3" eb="5">
      <t>トウロク</t>
    </rPh>
    <rPh sb="5" eb="7">
      <t>シンセイ</t>
    </rPh>
    <rPh sb="9" eb="11">
      <t>セイヒン</t>
    </rPh>
    <rPh sb="11" eb="13">
      <t>ジョウホウ</t>
    </rPh>
    <phoneticPr fontId="1"/>
  </si>
  <si>
    <t>自動で反映されます。</t>
    <rPh sb="0" eb="2">
      <t>ジドウ</t>
    </rPh>
    <rPh sb="3" eb="5">
      <t>ハンエイ</t>
    </rPh>
    <phoneticPr fontId="1"/>
  </si>
  <si>
    <t>自動入力</t>
    <rPh sb="0" eb="4">
      <t>ジドウニュウリョク</t>
    </rPh>
    <phoneticPr fontId="1"/>
  </si>
  <si>
    <t>クリーム色箇所に入力してください。</t>
    <rPh sb="4" eb="5">
      <t>イロ</t>
    </rPh>
    <rPh sb="5" eb="7">
      <t>カショ</t>
    </rPh>
    <rPh sb="8" eb="10">
      <t>ニュウリョク</t>
    </rPh>
    <phoneticPr fontId="1"/>
  </si>
  <si>
    <t>この報告書は、登録申請を行う製品の過去の販売実績を申告していただくためのものです。</t>
    <rPh sb="2" eb="5">
      <t>ホウコクショ</t>
    </rPh>
    <rPh sb="7" eb="11">
      <t>トウロクシンセイ</t>
    </rPh>
    <rPh sb="12" eb="13">
      <t>オコナ</t>
    </rPh>
    <rPh sb="14" eb="16">
      <t>セイヒン</t>
    </rPh>
    <rPh sb="17" eb="19">
      <t>カコ</t>
    </rPh>
    <rPh sb="20" eb="24">
      <t>ハンバイジッセキ</t>
    </rPh>
    <rPh sb="25" eb="27">
      <t>シンコク</t>
    </rPh>
    <phoneticPr fontId="1"/>
  </si>
  <si>
    <t>【凡例】</t>
    <phoneticPr fontId="1"/>
  </si>
  <si>
    <t>■納品実績報告書</t>
    <rPh sb="1" eb="3">
      <t>ノウヒン</t>
    </rPh>
    <rPh sb="3" eb="5">
      <t>ジッセキ</t>
    </rPh>
    <rPh sb="5" eb="8">
      <t>ホウコクショ</t>
    </rPh>
    <phoneticPr fontId="1"/>
  </si>
  <si>
    <t>Ver3.0</t>
    <phoneticPr fontId="1"/>
  </si>
  <si>
    <t>修正管理表
No.1、3、4,6-10</t>
    <rPh sb="0" eb="2">
      <t>シュウセイ</t>
    </rPh>
    <rPh sb="2" eb="5">
      <t>カンリヒョウ</t>
    </rPh>
    <phoneticPr fontId="1"/>
  </si>
  <si>
    <t>・軽微な文言修正
・③納品実績シート刷新
・④カタログシート削除
・〇△対応</t>
    <rPh sb="1" eb="3">
      <t>ケイビ</t>
    </rPh>
    <rPh sb="4" eb="8">
      <t>モンゴンシュウセイ</t>
    </rPh>
    <rPh sb="11" eb="13">
      <t>ノウヒン</t>
    </rPh>
    <rPh sb="13" eb="15">
      <t>ジッセキ</t>
    </rPh>
    <rPh sb="18" eb="20">
      <t>サッシン</t>
    </rPh>
    <rPh sb="30" eb="32">
      <t>サクジョ</t>
    </rPh>
    <rPh sb="36" eb="38">
      <t>タイオウ</t>
    </rPh>
    <phoneticPr fontId="1"/>
  </si>
  <si>
    <t>追加で提出を求める場合がある書類</t>
    <phoneticPr fontId="1"/>
  </si>
  <si>
    <t>省力化製品の導入環境等／省力化製品の生産環境、生産工場、在庫等／マスターファイル類の詳細項目情報　等</t>
    <rPh sb="0" eb="3">
      <t>ショウリョクカ</t>
    </rPh>
    <rPh sb="3" eb="5">
      <t>セイヒン</t>
    </rPh>
    <rPh sb="6" eb="8">
      <t>ドウニュウ</t>
    </rPh>
    <rPh sb="8" eb="10">
      <t>カンキョウ</t>
    </rPh>
    <rPh sb="10" eb="11">
      <t>トウ</t>
    </rPh>
    <rPh sb="12" eb="15">
      <t>ショウリョクカ</t>
    </rPh>
    <rPh sb="15" eb="17">
      <t>セイヒン</t>
    </rPh>
    <rPh sb="18" eb="20">
      <t>セイサン</t>
    </rPh>
    <rPh sb="20" eb="22">
      <t>カンキョウ</t>
    </rPh>
    <rPh sb="23" eb="25">
      <t>セイサン</t>
    </rPh>
    <rPh sb="25" eb="27">
      <t>コウジョウ</t>
    </rPh>
    <rPh sb="28" eb="31">
      <t>ザイコナド</t>
    </rPh>
    <rPh sb="40" eb="41">
      <t>ルイ</t>
    </rPh>
    <rPh sb="42" eb="44">
      <t>ショウサイ</t>
    </rPh>
    <rPh sb="44" eb="46">
      <t>コウモク</t>
    </rPh>
    <rPh sb="46" eb="48">
      <t>ジョウホウ</t>
    </rPh>
    <rPh sb="49" eb="50">
      <t>トウ</t>
    </rPh>
    <phoneticPr fontId="1"/>
  </si>
  <si>
    <t>Ver3.2</t>
    <phoneticPr fontId="1"/>
  </si>
  <si>
    <t>・費用対効果の審査判定基準を「〇年未満適格」から「〇年以内適格」に変更</t>
    <rPh sb="1" eb="6">
      <t>ヒヨウタイコウカ</t>
    </rPh>
    <rPh sb="7" eb="9">
      <t>シンサ</t>
    </rPh>
    <rPh sb="9" eb="11">
      <t>ハンテイ</t>
    </rPh>
    <rPh sb="11" eb="13">
      <t>キジュン</t>
    </rPh>
    <rPh sb="16" eb="17">
      <t>ネン</t>
    </rPh>
    <rPh sb="17" eb="19">
      <t>ミマン</t>
    </rPh>
    <rPh sb="19" eb="21">
      <t>テキカク</t>
    </rPh>
    <rPh sb="27" eb="29">
      <t>イナイ</t>
    </rPh>
    <rPh sb="33" eb="35">
      <t>ヘンコウ</t>
    </rPh>
    <phoneticPr fontId="1"/>
  </si>
  <si>
    <t>省力化機能</t>
    <rPh sb="0" eb="3">
      <t>ショウリョクカ</t>
    </rPh>
    <rPh sb="3" eb="5">
      <t>キノウ</t>
    </rPh>
    <phoneticPr fontId="1"/>
  </si>
  <si>
    <t>省力化機能が選択肢の場合</t>
    <rPh sb="0" eb="5">
      <t>ショウリョクカキノウ</t>
    </rPh>
    <rPh sb="6" eb="9">
      <t>センタクシ</t>
    </rPh>
    <rPh sb="10" eb="12">
      <t>バアイ</t>
    </rPh>
    <phoneticPr fontId="1"/>
  </si>
  <si>
    <t>選択肢1</t>
    <rPh sb="0" eb="3">
      <t>センタクシ</t>
    </rPh>
    <phoneticPr fontId="1"/>
  </si>
  <si>
    <t>選択肢2</t>
    <rPh sb="0" eb="3">
      <t>センタクシ</t>
    </rPh>
    <phoneticPr fontId="1"/>
  </si>
  <si>
    <t>選択肢3</t>
    <rPh sb="0" eb="3">
      <t>センタクシ</t>
    </rPh>
    <phoneticPr fontId="1"/>
  </si>
  <si>
    <t>選択肢4</t>
    <rPh sb="0" eb="3">
      <t>センタクシ</t>
    </rPh>
    <phoneticPr fontId="1"/>
  </si>
  <si>
    <t>Ver3.3</t>
    <phoneticPr fontId="1"/>
  </si>
  <si>
    <t>・申請に必要な納品実績を5社以上から3社以上に変更
・シート②④の宣誓事項は登録要領の内容をトレースしない形に変更</t>
    <rPh sb="1" eb="3">
      <t>シンセイ</t>
    </rPh>
    <rPh sb="4" eb="6">
      <t>ヒツヨウ</t>
    </rPh>
    <rPh sb="7" eb="9">
      <t>ノウヒン</t>
    </rPh>
    <rPh sb="9" eb="11">
      <t>ジッセキ</t>
    </rPh>
    <rPh sb="13" eb="16">
      <t>シャイジョウ</t>
    </rPh>
    <rPh sb="19" eb="22">
      <t>シャイジョウ</t>
    </rPh>
    <rPh sb="23" eb="25">
      <t>ヘンコウ</t>
    </rPh>
    <rPh sb="55" eb="57">
      <t>ヘンコウ</t>
    </rPh>
    <phoneticPr fontId="1"/>
  </si>
  <si>
    <t>省力化製品・製造事業者登録要領の「３．登録時の要件及び留意事項」における以下のすべての要件に合致すること。
・「３－１ 製造事業者登録の要件」</t>
    <phoneticPr fontId="1"/>
  </si>
  <si>
    <t>置き換えが可能となる省力化機能・性能</t>
    <rPh sb="0" eb="1">
      <t>オ</t>
    </rPh>
    <rPh sb="2" eb="3">
      <t>カ</t>
    </rPh>
    <rPh sb="5" eb="7">
      <t>カノウ</t>
    </rPh>
    <rPh sb="10" eb="12">
      <t>ショウリョク</t>
    </rPh>
    <rPh sb="12" eb="13">
      <t>カ</t>
    </rPh>
    <rPh sb="13" eb="15">
      <t>キノウ</t>
    </rPh>
    <rPh sb="16" eb="18">
      <t>セイノウ</t>
    </rPh>
    <phoneticPr fontId="1"/>
  </si>
  <si>
    <t>Ver3.4</t>
    <phoneticPr fontId="1"/>
  </si>
  <si>
    <t>置き換えが可能となる省力化機能・性能有無の選択肢追加</t>
    <rPh sb="18" eb="20">
      <t>ウム</t>
    </rPh>
    <rPh sb="21" eb="24">
      <t>センタクシ</t>
    </rPh>
    <rPh sb="24" eb="26">
      <t>ツイカ</t>
    </rPh>
    <phoneticPr fontId="1"/>
  </si>
  <si>
    <t>Ver4.0</t>
    <phoneticPr fontId="1"/>
  </si>
  <si>
    <t>・業種、業務領域の表記、パラメータ削除
・代表業種以外の審査結果シート、ペルソナシート削除
・代表規模（中規模）以外の審査結果シート、ペルソナ列削除
・投資回収年数（費用対効果）を審査結果サマリ、審査結果シートから削除</t>
    <rPh sb="1" eb="3">
      <t>ギョウシュ</t>
    </rPh>
    <rPh sb="4" eb="8">
      <t>ギョウムリョウイキ</t>
    </rPh>
    <rPh sb="9" eb="11">
      <t>ヒョウキ</t>
    </rPh>
    <rPh sb="17" eb="19">
      <t>サクジョ</t>
    </rPh>
    <rPh sb="21" eb="25">
      <t>ダイヒョウギョウシュ</t>
    </rPh>
    <rPh sb="25" eb="27">
      <t>イガイ</t>
    </rPh>
    <rPh sb="28" eb="32">
      <t>シンサケッカ</t>
    </rPh>
    <rPh sb="43" eb="45">
      <t>サクジョ</t>
    </rPh>
    <rPh sb="47" eb="49">
      <t>ダイヒョウ</t>
    </rPh>
    <rPh sb="49" eb="51">
      <t>キボ</t>
    </rPh>
    <rPh sb="52" eb="55">
      <t>チュウキボ</t>
    </rPh>
    <rPh sb="56" eb="58">
      <t>イガイ</t>
    </rPh>
    <rPh sb="71" eb="72">
      <t>レツ</t>
    </rPh>
    <rPh sb="72" eb="74">
      <t>サクジョ</t>
    </rPh>
    <rPh sb="76" eb="82">
      <t>トウシカイシュウネンスウ</t>
    </rPh>
    <rPh sb="83" eb="88">
      <t>ヒヨウタイコウカ</t>
    </rPh>
    <rPh sb="90" eb="94">
      <t>シンサケッカ</t>
    </rPh>
    <rPh sb="98" eb="102">
      <t>シンサケッカ</t>
    </rPh>
    <rPh sb="107" eb="109">
      <t>サクジョ</t>
    </rPh>
    <phoneticPr fontId="1"/>
  </si>
  <si>
    <t>適格</t>
    <rPh sb="0" eb="2">
      <t>テキカク</t>
    </rPh>
    <phoneticPr fontId="1"/>
  </si>
  <si>
    <t>中小企業省力化投資補助事業　製品審査結果</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ケッカ</t>
    </rPh>
    <phoneticPr fontId="1"/>
  </si>
  <si>
    <t>=</t>
    <phoneticPr fontId="1"/>
  </si>
  <si>
    <t>[時間/日]</t>
    <rPh sb="1" eb="3">
      <t>ジカン</t>
    </rPh>
    <rPh sb="4" eb="5">
      <t>ニチ</t>
    </rPh>
    <phoneticPr fontId="1"/>
  </si>
  <si>
    <t>(</t>
    <phoneticPr fontId="1"/>
  </si>
  <si>
    <t>÷</t>
    <phoneticPr fontId="1"/>
  </si>
  <si>
    <t>[-]</t>
    <phoneticPr fontId="1"/>
  </si>
  <si>
    <t>（＝（X-Y)/X）</t>
    <phoneticPr fontId="1"/>
  </si>
  <si>
    <t>審査結果</t>
    <rPh sb="0" eb="2">
      <t>シンサ</t>
    </rPh>
    <rPh sb="2" eb="4">
      <t>ケッカ</t>
    </rPh>
    <phoneticPr fontId="1"/>
  </si>
  <si>
    <t>単位</t>
    <rPh sb="0" eb="2">
      <t>タンイ</t>
    </rPh>
    <phoneticPr fontId="1"/>
  </si>
  <si>
    <r>
      <t xml:space="preserve">[時間/日] </t>
    </r>
    <r>
      <rPr>
        <b/>
        <sz val="11"/>
        <color theme="1"/>
        <rFont val="ＭＳ Ｐゴシック"/>
        <family val="3"/>
        <charset val="128"/>
        <scheme val="minor"/>
      </rPr>
      <t>）</t>
    </r>
    <rPh sb="1" eb="3">
      <t>ジカン</t>
    </rPh>
    <rPh sb="4" eb="5">
      <t>ニチ</t>
    </rPh>
    <phoneticPr fontId="1"/>
  </si>
  <si>
    <t>項目</t>
    <rPh sb="0" eb="2">
      <t>コウモク</t>
    </rPh>
    <phoneticPr fontId="1"/>
  </si>
  <si>
    <t>値</t>
    <rPh sb="0" eb="1">
      <t>チ</t>
    </rPh>
    <phoneticPr fontId="1"/>
  </si>
  <si>
    <t>想定、前提事項</t>
    <rPh sb="0" eb="2">
      <t>ソウテイ</t>
    </rPh>
    <rPh sb="3" eb="7">
      <t>ゼンテイジコウ</t>
    </rPh>
    <phoneticPr fontId="1"/>
  </si>
  <si>
    <t>省力化製品・省力化製品製造事業者 登録要領３－２．(２)に記載の要件について、弊社の提供する上記製品を下記の通り申請します。</t>
    <phoneticPr fontId="1"/>
  </si>
  <si>
    <t>Ver.5.0</t>
  </si>
  <si>
    <t>省力化製品・製造事業者登録要領の「３．登録時の要件及び留意事項」における以下のすべての要件に合致すること。
・「３－２ 省力化製品の要件」
・「３－３ 省力化製品に関して対象外となる要件」</t>
    <phoneticPr fontId="1"/>
  </si>
  <si>
    <t>納入先</t>
    <phoneticPr fontId="1"/>
  </si>
  <si>
    <t>制度2.0対応
・機器購入代金、機器購入代金を参照している欄を削除
・設置設定費用、設置設定費用を参照している欄を削除
・納品実績を３社以上から１社以上に変更
・パートナー宣言削除
・要領項目番号変更
・シート②明細入力説明文言修正</t>
  </si>
  <si>
    <t>[回/日]</t>
    <rPh sb="1" eb="2">
      <t>カイ</t>
    </rPh>
    <rPh sb="3" eb="4">
      <t>ヒ</t>
    </rPh>
    <phoneticPr fontId="1"/>
  </si>
  <si>
    <t>Ver.5.1</t>
  </si>
  <si>
    <t>納品先事業者名、明細、数量、金額を報告してください。</t>
    <phoneticPr fontId="1"/>
  </si>
  <si>
    <r>
      <t>※単価については、</t>
    </r>
    <r>
      <rPr>
        <b/>
        <sz val="11"/>
        <rFont val="ＭＳ Ｐゴシック"/>
        <family val="3"/>
        <charset val="128"/>
        <scheme val="minor"/>
      </rPr>
      <t>【(３)登録する製品納品実績】</t>
    </r>
    <r>
      <rPr>
        <sz val="11"/>
        <rFont val="ＭＳ Ｐゴシック"/>
        <family val="3"/>
        <charset val="128"/>
        <scheme val="minor"/>
      </rPr>
      <t>を基に自動計算されます。</t>
    </r>
    <phoneticPr fontId="1"/>
  </si>
  <si>
    <t>（３）登録する製品納品実績</t>
    <phoneticPr fontId="1"/>
  </si>
  <si>
    <t>※【製品の明細】と【数量】を入力してください。</t>
    <phoneticPr fontId="1"/>
  </si>
  <si>
    <t>制度2.0追加対応
・納品実績入力欄を３０件分から１件分に変更
・審査結果シートの登録要領の番号を３－３.（2）から３－２.（2）</t>
  </si>
  <si>
    <t>上記製品は、下記の通り省力化製品・省力化製品製造事業者 登録要領３－２．(２)に記載の要件を満たしていることを確認しました。</t>
    <phoneticPr fontId="1"/>
  </si>
  <si>
    <t>当該製品が、属する製品カテゴリにおいて設定されている省力化指数にしたがって省力化の効果を算出し、その効果が設定されている基準値を上回ることが分かる資料（工業会用申請様式）及びその根拠となる資料</t>
    <rPh sb="0" eb="2">
      <t>トウガイ</t>
    </rPh>
    <rPh sb="2" eb="4">
      <t>セイヒン</t>
    </rPh>
    <rPh sb="6" eb="7">
      <t>ゾク</t>
    </rPh>
    <rPh sb="9" eb="11">
      <t>セイヒン</t>
    </rPh>
    <rPh sb="19" eb="21">
      <t>セッテイ</t>
    </rPh>
    <rPh sb="26" eb="29">
      <t>ショウリョクカ</t>
    </rPh>
    <rPh sb="29" eb="31">
      <t>シスウ</t>
    </rPh>
    <rPh sb="37" eb="40">
      <t>ショウリョクカ</t>
    </rPh>
    <rPh sb="41" eb="43">
      <t>コウカ</t>
    </rPh>
    <rPh sb="44" eb="46">
      <t>サンシュツ</t>
    </rPh>
    <rPh sb="50" eb="52">
      <t>コウカ</t>
    </rPh>
    <rPh sb="53" eb="55">
      <t>セッテイ</t>
    </rPh>
    <rPh sb="60" eb="63">
      <t>キジュンチ</t>
    </rPh>
    <rPh sb="64" eb="66">
      <t>ウワマワ</t>
    </rPh>
    <rPh sb="70" eb="71">
      <t>ワ</t>
    </rPh>
    <rPh sb="73" eb="75">
      <t>シリョウ</t>
    </rPh>
    <rPh sb="76" eb="79">
      <t>コウギョウカイ</t>
    </rPh>
    <rPh sb="79" eb="80">
      <t>ヨウ</t>
    </rPh>
    <rPh sb="80" eb="82">
      <t>シンセイ</t>
    </rPh>
    <rPh sb="82" eb="84">
      <t>ヨウシキ</t>
    </rPh>
    <rPh sb="85" eb="86">
      <t>オヨ</t>
    </rPh>
    <rPh sb="89" eb="91">
      <t>コンキョ</t>
    </rPh>
    <rPh sb="94" eb="96">
      <t>シリョウ</t>
    </rPh>
    <phoneticPr fontId="1"/>
  </si>
  <si>
    <t>Ver.5.3</t>
  </si>
  <si>
    <t>Ver.5.2</t>
  </si>
  <si>
    <t>「指標」から「指数」に文言変更</t>
  </si>
  <si>
    <t>審査結果シートXY定義変更
旧）
X：機器導入により代替される業務
Y：機器導入により新たに発生する業務量
新）
X：製品導入により削減される業務 に要していた時間
Y：製品導入後に発生する業務に要する時間</t>
  </si>
  <si>
    <t>省力化指数</t>
  </si>
  <si>
    <t>X：製品導入により削減される業務に要していた時間</t>
  </si>
  <si>
    <t>Y：製品導入後に発生する業務に要する時間</t>
  </si>
  <si>
    <t>a</t>
    <phoneticPr fontId="1"/>
  </si>
  <si>
    <t>1事業所当たり従業員数</t>
    <rPh sb="1" eb="5">
      <t>ジギョウショア</t>
    </rPh>
    <rPh sb="7" eb="11">
      <t>ジュウギョウインスウ</t>
    </rPh>
    <phoneticPr fontId="1"/>
  </si>
  <si>
    <t>人/事業所</t>
    <rPh sb="0" eb="1">
      <t>ニン</t>
    </rPh>
    <rPh sb="2" eb="5">
      <t>ジギョウショ</t>
    </rPh>
    <phoneticPr fontId="1"/>
  </si>
  <si>
    <t>b</t>
    <phoneticPr fontId="1"/>
  </si>
  <si>
    <t>年間稼働日数</t>
  </si>
  <si>
    <t>日/年</t>
  </si>
  <si>
    <t>週5日稼働で算出</t>
    <rPh sb="0" eb="1">
      <t>シュウ</t>
    </rPh>
    <rPh sb="2" eb="3">
      <t>ニチ</t>
    </rPh>
    <rPh sb="3" eb="5">
      <t>カドウ</t>
    </rPh>
    <rPh sb="6" eb="8">
      <t>サンシュツ</t>
    </rPh>
    <phoneticPr fontId="1"/>
  </si>
  <si>
    <t>c</t>
    <phoneticPr fontId="1"/>
  </si>
  <si>
    <t>1日当たり稼働時間</t>
    <rPh sb="1" eb="3">
      <t>ニチア</t>
    </rPh>
    <rPh sb="5" eb="9">
      <t>カドウジカン</t>
    </rPh>
    <phoneticPr fontId="1"/>
  </si>
  <si>
    <t>時間/日</t>
    <rPh sb="0" eb="2">
      <t>ジカン</t>
    </rPh>
    <rPh sb="3" eb="4">
      <t>ニチ</t>
    </rPh>
    <phoneticPr fontId="1"/>
  </si>
  <si>
    <t>d</t>
    <phoneticPr fontId="1"/>
  </si>
  <si>
    <t>1施工当たりの施工数量</t>
    <rPh sb="1" eb="3">
      <t>セコウ</t>
    </rPh>
    <rPh sb="3" eb="4">
      <t>ア</t>
    </rPh>
    <rPh sb="7" eb="11">
      <t>セコウスウリョウ</t>
    </rPh>
    <phoneticPr fontId="1"/>
  </si>
  <si>
    <t>m3/件</t>
    <rPh sb="3" eb="4">
      <t>ケン</t>
    </rPh>
    <phoneticPr fontId="1"/>
  </si>
  <si>
    <t>工業会ヒアリング結果より</t>
    <rPh sb="0" eb="3">
      <t>コウギョウカイ</t>
    </rPh>
    <rPh sb="8" eb="10">
      <t>ケッカ</t>
    </rPh>
    <phoneticPr fontId="1"/>
  </si>
  <si>
    <t>e</t>
    <phoneticPr fontId="1"/>
  </si>
  <si>
    <t>１日当たり施工量</t>
    <phoneticPr fontId="1"/>
  </si>
  <si>
    <t>m3/日</t>
    <rPh sb="3" eb="4">
      <t>ニチ</t>
    </rPh>
    <phoneticPr fontId="1"/>
  </si>
  <si>
    <t>長崎県農林部農村整備課　令和7年度積算基準（歩掛・単価）より
締固工（タイヤローラ締固め） 路体　標準を参照</t>
    <phoneticPr fontId="1"/>
  </si>
  <si>
    <t>f</t>
    <phoneticPr fontId="1"/>
  </si>
  <si>
    <t>1施工当たりの作業日数</t>
    <rPh sb="1" eb="3">
      <t>セコウ</t>
    </rPh>
    <rPh sb="3" eb="4">
      <t>ア</t>
    </rPh>
    <rPh sb="7" eb="9">
      <t>サギョウ</t>
    </rPh>
    <rPh sb="9" eb="11">
      <t>ニッスウ</t>
    </rPh>
    <phoneticPr fontId="1"/>
  </si>
  <si>
    <t>日/件</t>
    <rPh sb="0" eb="1">
      <t>ニチ</t>
    </rPh>
    <rPh sb="2" eb="3">
      <t>ケン</t>
    </rPh>
    <phoneticPr fontId="1"/>
  </si>
  <si>
    <t>g</t>
    <phoneticPr fontId="1"/>
  </si>
  <si>
    <t>想定導入機器台数</t>
    <rPh sb="0" eb="2">
      <t>ソウテイ</t>
    </rPh>
    <rPh sb="2" eb="4">
      <t>ドウニュウ</t>
    </rPh>
    <phoneticPr fontId="1"/>
  </si>
  <si>
    <t>台</t>
  </si>
  <si>
    <t>長崎県農林部農村整備課　令和7年度積算基準（歩掛・単価）より
締固工（タイヤローラ締固め）運転手（特殊）1名のため</t>
    <rPh sb="45" eb="48">
      <t>ウンテンシュ</t>
    </rPh>
    <rPh sb="49" eb="51">
      <t>トクシュ</t>
    </rPh>
    <rPh sb="53" eb="54">
      <t>メイ</t>
    </rPh>
    <phoneticPr fontId="1"/>
  </si>
  <si>
    <t>RI計器準備(水分補正測定・含水量試験)</t>
    <rPh sb="2" eb="4">
      <t>ケイキ</t>
    </rPh>
    <rPh sb="4" eb="6">
      <t>ジュンビ</t>
    </rPh>
    <rPh sb="7" eb="9">
      <t>スイブン</t>
    </rPh>
    <rPh sb="9" eb="11">
      <t>ホセイ</t>
    </rPh>
    <rPh sb="11" eb="13">
      <t>ソクテイ</t>
    </rPh>
    <rPh sb="14" eb="16">
      <t>ガンスイ</t>
    </rPh>
    <rPh sb="16" eb="17">
      <t>リョウ</t>
    </rPh>
    <rPh sb="17" eb="19">
      <t>シケン</t>
    </rPh>
    <phoneticPr fontId="1"/>
  </si>
  <si>
    <t>現場密度試験</t>
    <rPh sb="0" eb="2">
      <t>ゲンバ</t>
    </rPh>
    <rPh sb="2" eb="4">
      <t>ミツド</t>
    </rPh>
    <rPh sb="4" eb="6">
      <t>シケン</t>
    </rPh>
    <phoneticPr fontId="1"/>
  </si>
  <si>
    <t>RI計器の準備</t>
  </si>
  <si>
    <t>屋内試験・書類作成</t>
  </si>
  <si>
    <t>システムの事前確認</t>
  </si>
  <si>
    <t>ICT用データ作成</t>
  </si>
  <si>
    <t>工事情報設定</t>
  </si>
  <si>
    <t>書類作成</t>
  </si>
  <si>
    <t>[分/回]</t>
    <phoneticPr fontId="1"/>
  </si>
  <si>
    <t>÷</t>
  </si>
  <si>
    <t>[日/件]</t>
    <rPh sb="1" eb="2">
      <t>ヒ</t>
    </rPh>
    <rPh sb="3" eb="4">
      <t>ケン</t>
    </rPh>
    <phoneticPr fontId="1"/>
  </si>
  <si>
    <t>令和3年経済センサスより</t>
    <rPh sb="0" eb="2">
      <t>レイワ</t>
    </rPh>
    <rPh sb="3" eb="4">
      <t>ネン</t>
    </rPh>
    <rPh sb="4" eb="6">
      <t>ケイザイ</t>
    </rPh>
    <phoneticPr fontId="1"/>
  </si>
  <si>
    <t>ICT締固め管理機能付き道路機械</t>
    <rPh sb="3" eb="5">
      <t>シメカタ</t>
    </rPh>
    <rPh sb="6" eb="8">
      <t>カンリ</t>
    </rPh>
    <rPh sb="8" eb="10">
      <t>キノウ</t>
    </rPh>
    <rPh sb="10" eb="11">
      <t>ツ</t>
    </rPh>
    <rPh sb="12" eb="14">
      <t>ドウロ</t>
    </rPh>
    <rPh sb="14" eb="16">
      <t>キカイ</t>
    </rPh>
    <phoneticPr fontId="1"/>
  </si>
  <si>
    <t>日本建設機械工業会</t>
    <rPh sb="0" eb="2">
      <t>ニホン</t>
    </rPh>
    <rPh sb="2" eb="4">
      <t>ケンセツ</t>
    </rPh>
    <rPh sb="4" eb="6">
      <t>キカイ</t>
    </rPh>
    <rPh sb="6" eb="9">
      <t>コウギョウカイ</t>
    </rPh>
    <phoneticPr fontId="1"/>
  </si>
  <si>
    <t>Ver.5.3.01</t>
  </si>
  <si>
    <t>≪①販売総代理店が申請するの場合≫
当該海外メーカの国内販売総代理店であることを示す書類
≪②国内メーカのグループ会社（100％子会社）で、独占販売権を保持している事業者が申請するの場合≫</t>
    <rPh sb="2" eb="4">
      <t>ハンバイ</t>
    </rPh>
    <rPh sb="4" eb="8">
      <t>ソウダイリテン</t>
    </rPh>
    <rPh sb="9" eb="11">
      <t>シンセイ</t>
    </rPh>
    <rPh sb="14" eb="16">
      <t>バアイ</t>
    </rPh>
    <rPh sb="18" eb="20">
      <t>トウガイ</t>
    </rPh>
    <rPh sb="20" eb="22">
      <t>カイガイ</t>
    </rPh>
    <rPh sb="26" eb="28">
      <t>コクナイ</t>
    </rPh>
    <rPh sb="28" eb="30">
      <t>ハンバイ</t>
    </rPh>
    <rPh sb="30" eb="31">
      <t>ソウ</t>
    </rPh>
    <rPh sb="31" eb="33">
      <t>ダイリ</t>
    </rPh>
    <rPh sb="33" eb="34">
      <t>テン</t>
    </rPh>
    <rPh sb="40" eb="41">
      <t>シメ</t>
    </rPh>
    <rPh sb="42" eb="44">
      <t>ショルイ</t>
    </rPh>
    <rPh sb="48" eb="50">
      <t>コクナイ</t>
    </rPh>
    <rPh sb="58" eb="60">
      <t>ガイシャ</t>
    </rPh>
    <rPh sb="71" eb="73">
      <t>ドクセン</t>
    </rPh>
    <phoneticPr fontId="1"/>
  </si>
  <si>
    <t xml:space="preserve">①総代理店取引契約書などの書類
②国内メーカのグループ会社（100％子会社）で、本製品（道路機械）の独占販売権を保持していることを証明する書類
</t>
    <rPh sb="1" eb="5">
      <t>ソウダイリテン</t>
    </rPh>
    <rPh sb="5" eb="7">
      <t>トリヒキ</t>
    </rPh>
    <rPh sb="7" eb="10">
      <t>ケイヤクショ</t>
    </rPh>
    <rPh sb="13" eb="15">
      <t>ショルイ</t>
    </rPh>
    <rPh sb="19" eb="21">
      <t>コクナイ</t>
    </rPh>
    <rPh sb="42" eb="43">
      <t>ホン</t>
    </rPh>
    <rPh sb="43" eb="45">
      <t>セイヒン</t>
    </rPh>
    <rPh sb="46" eb="50">
      <t>ドウロキカイ</t>
    </rPh>
    <rPh sb="67" eb="69">
      <t>ショウメイ</t>
    </rPh>
    <rPh sb="71" eb="73">
      <t>ショルイ</t>
    </rPh>
    <phoneticPr fontId="1"/>
  </si>
  <si>
    <t>Ver.5.3.01</t>
    <phoneticPr fontId="1"/>
  </si>
  <si>
    <t>シート2　事業区分の選択について　注釈を追記
シート3　納品実績の記載方法について　ABの記入例を追記
シート4　保守・サポート体制について　ICT締固め管理装置の保守・サポート体制を記載する注釈を追記
シート5　提出書類一覧　10に国内メーカの販売専門会社提出書類を追記</t>
    <rPh sb="5" eb="9">
      <t>ジギョウクブン</t>
    </rPh>
    <rPh sb="10" eb="12">
      <t>センタク</t>
    </rPh>
    <rPh sb="17" eb="19">
      <t>チュウシャク</t>
    </rPh>
    <rPh sb="20" eb="22">
      <t>ツイキ</t>
    </rPh>
    <rPh sb="28" eb="30">
      <t>ノウヒン</t>
    </rPh>
    <rPh sb="30" eb="32">
      <t>ジッセキ</t>
    </rPh>
    <rPh sb="33" eb="35">
      <t>キサイ</t>
    </rPh>
    <rPh sb="35" eb="37">
      <t>ホウホウ</t>
    </rPh>
    <rPh sb="45" eb="48">
      <t>キニュウレイ</t>
    </rPh>
    <rPh sb="49" eb="51">
      <t>ツイキ</t>
    </rPh>
    <rPh sb="99" eb="101">
      <t>ツイキ</t>
    </rPh>
    <rPh sb="107" eb="109">
      <t>テイシュツ</t>
    </rPh>
    <rPh sb="109" eb="111">
      <t>ショルイ</t>
    </rPh>
    <rPh sb="111" eb="113">
      <t>イチラン</t>
    </rPh>
    <rPh sb="117" eb="119">
      <t>コクナイ</t>
    </rPh>
    <rPh sb="123" eb="129">
      <t>ハンバイセンモンガイシャ</t>
    </rPh>
    <rPh sb="129" eb="131">
      <t>テイシュツ</t>
    </rPh>
    <rPh sb="131" eb="133">
      <t>ショルイ</t>
    </rPh>
    <rPh sb="134" eb="136">
      <t>ツイキ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</si>
</sst>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_);[Red]\(0.0\)"/>
    <numFmt numFmtId="178" formatCode="0.00_);[Red]\(0.00\)"/>
    <numFmt numFmtId="179" formatCode="#,##0_);[Red]\(#,##0\)"/>
  </numFmts>
  <fonts count="44" x14ac:knownFonts="1">
    <font>
      <sz val="11"/>
      <color theme="1"/>
      <name val="ＭＳ Ｐゴシック"/>
      <family val="2"/>
      <charset val="128"/>
      <scheme val="minor"/>
    </font>
    <font>
      <sz val="6"/>
      <name val="ＭＳ Ｐゴシック"/>
      <family val="2"/>
      <charset val="128"/>
      <scheme val="minor"/>
    </font>
    <font>
      <sz val="11"/>
      <color rgb="FFFF0000"/>
      <name val="ＭＳ Ｐゴシック"/>
      <family val="2"/>
      <charset val="128"/>
      <scheme val="minor"/>
    </font>
    <font>
      <sz val="11"/>
      <color theme="0"/>
      <name val="ＭＳ Ｐゴシック"/>
      <family val="2"/>
      <charset val="128"/>
      <scheme val="minor"/>
    </font>
    <font>
      <b/>
      <sz val="11"/>
      <color theme="1"/>
      <name val="ＭＳ Ｐゴシック"/>
      <family val="3"/>
      <charset val="128"/>
      <scheme val="minor"/>
    </font>
    <font>
      <b/>
      <u/>
      <sz val="14"/>
      <color theme="1"/>
      <name val="ＭＳ Ｐゴシック"/>
      <family val="3"/>
      <charset val="128"/>
      <scheme val="minor"/>
    </font>
    <font>
      <b/>
      <sz val="20"/>
      <color theme="1"/>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sz val="10"/>
      <color theme="1"/>
      <name val="ＭＳ ゴシック"/>
      <family val="3"/>
      <charset val="128"/>
    </font>
    <font>
      <b/>
      <sz val="14"/>
      <color theme="1"/>
      <name val="ＭＳ ゴシック"/>
      <family val="3"/>
      <charset val="128"/>
    </font>
    <font>
      <sz val="10"/>
      <name val="ＭＳ ゴシック"/>
      <family val="3"/>
      <charset val="128"/>
    </font>
    <font>
      <sz val="10"/>
      <color rgb="FFFF0000"/>
      <name val="ＭＳ ゴシック"/>
      <family val="3"/>
      <charset val="128"/>
    </font>
    <font>
      <b/>
      <sz val="10"/>
      <color theme="0"/>
      <name val="ＭＳ ゴシック"/>
      <family val="3"/>
      <charset val="128"/>
    </font>
    <font>
      <b/>
      <sz val="10"/>
      <name val="ＭＳ ゴシック"/>
      <family val="3"/>
      <charset val="128"/>
    </font>
    <font>
      <sz val="10"/>
      <color rgb="FFFFFF00"/>
      <name val="ＭＳ ゴシック"/>
      <family val="3"/>
      <charset val="128"/>
    </font>
    <font>
      <b/>
      <sz val="9"/>
      <color rgb="FFFF0000"/>
      <name val="ＭＳ ゴシック"/>
      <family val="3"/>
      <charset val="128"/>
    </font>
    <font>
      <sz val="11"/>
      <color theme="1"/>
      <name val="ＭＳ Ｐゴシック"/>
      <family val="2"/>
      <charset val="128"/>
      <scheme val="minor"/>
    </font>
    <font>
      <sz val="9"/>
      <color theme="1"/>
      <name val="ＭＳ ゴシック"/>
      <family val="3"/>
      <charset val="128"/>
    </font>
    <font>
      <sz val="6"/>
      <color theme="1"/>
      <name val="ＭＳ ゴシック"/>
      <family val="3"/>
      <charset val="128"/>
    </font>
    <font>
      <sz val="8"/>
      <name val="ＭＳ ゴシック"/>
      <family val="3"/>
      <charset val="128"/>
    </font>
    <font>
      <sz val="6"/>
      <name val="ＭＳ ゴシック"/>
      <family val="3"/>
      <charset val="128"/>
    </font>
    <font>
      <sz val="14"/>
      <color theme="1"/>
      <name val="ＭＳ ゴシック"/>
      <family val="3"/>
      <charset val="128"/>
    </font>
    <font>
      <sz val="10"/>
      <color theme="0" tint="-0.499984740745262"/>
      <name val="ＭＳ ゴシック"/>
      <family val="3"/>
      <charset val="128"/>
    </font>
    <font>
      <sz val="11"/>
      <color rgb="FFFFFF00"/>
      <name val="ＭＳ Ｐゴシック"/>
      <family val="2"/>
      <charset val="128"/>
      <scheme val="minor"/>
    </font>
    <font>
      <sz val="9"/>
      <color theme="1"/>
      <name val="ＭＳ Ｐゴシック"/>
      <family val="2"/>
      <charset val="128"/>
      <scheme val="minor"/>
    </font>
    <font>
      <b/>
      <sz val="11"/>
      <color rgb="FFFF0000"/>
      <name val="ＭＳ Ｐゴシック"/>
      <family val="3"/>
      <charset val="128"/>
      <scheme val="minor"/>
    </font>
    <font>
      <u/>
      <sz val="11"/>
      <color theme="10"/>
      <name val="ＭＳ Ｐゴシック"/>
      <family val="2"/>
      <charset val="128"/>
      <scheme val="minor"/>
    </font>
    <font>
      <b/>
      <sz val="14"/>
      <color theme="1"/>
      <name val="ＭＳ Ｐゴシック"/>
      <family val="3"/>
      <charset val="128"/>
      <scheme val="minor"/>
    </font>
    <font>
      <sz val="9"/>
      <name val="ＭＳ ゴシック"/>
      <family val="3"/>
      <charset val="128"/>
    </font>
    <font>
      <sz val="8"/>
      <color theme="1"/>
      <name val="ＭＳ Ｐゴシック"/>
      <family val="2"/>
      <charset val="128"/>
      <scheme val="minor"/>
    </font>
    <font>
      <b/>
      <sz val="11"/>
      <name val="ＭＳ Ｐゴシック"/>
      <family val="3"/>
      <charset val="128"/>
      <scheme val="minor"/>
    </font>
    <font>
      <b/>
      <u/>
      <sz val="10"/>
      <color theme="1"/>
      <name val="ＭＳ ゴシック"/>
      <family val="3"/>
      <charset val="128"/>
    </font>
    <font>
      <sz val="9"/>
      <color theme="1"/>
      <name val="ＭＳ Ｐゴシック"/>
      <family val="3"/>
      <charset val="128"/>
      <scheme val="minor"/>
    </font>
    <font>
      <b/>
      <sz val="16"/>
      <color theme="1"/>
      <name val="ＭＳ Ｐゴシック"/>
      <family val="3"/>
      <charset val="128"/>
      <scheme val="minor"/>
    </font>
    <font>
      <sz val="11"/>
      <color theme="1"/>
      <name val="ＭＳ ゴシック"/>
      <family val="3"/>
      <charset val="128"/>
    </font>
    <font>
      <sz val="11"/>
      <color rgb="FFFF0000"/>
      <name val="ＭＳ ゴシック"/>
      <family val="3"/>
      <charset val="128"/>
    </font>
    <font>
      <b/>
      <u/>
      <sz val="11"/>
      <color theme="1"/>
      <name val="ＭＳ Ｐゴシック"/>
      <family val="3"/>
      <charset val="128"/>
      <scheme val="minor"/>
    </font>
    <font>
      <sz val="11"/>
      <name val="ＭＳ Ｐゴシック"/>
      <family val="2"/>
      <charset val="128"/>
      <scheme val="minor"/>
    </font>
    <font>
      <sz val="11"/>
      <color rgb="FFFF0000"/>
      <name val="ＭＳ Ｐゴシック"/>
      <family val="3"/>
      <charset val="128"/>
      <scheme val="minor"/>
    </font>
    <font>
      <sz val="11"/>
      <color theme="1"/>
      <name val="Meiryo UI"/>
      <family val="3"/>
    </font>
    <font>
      <sz val="11"/>
      <name val="Meiryo UI"/>
      <family val="3"/>
    </font>
    <font>
      <sz val="11"/>
      <name val="Meiryo UI"/>
      <family val="3"/>
      <charset val="128"/>
    </font>
    <font>
      <sz val="11"/>
      <color theme="1"/>
      <name val="Meiryo UI"/>
      <family val="3"/>
      <charset val="128"/>
    </font>
  </fonts>
  <fills count="16">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
      <patternFill patternType="solid">
        <fgColor theme="9" tint="0.79998168889431442"/>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rgb="FFEDEDED"/>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64"/>
      </top>
      <bottom style="thin">
        <color rgb="FF00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right style="medium">
        <color indexed="64"/>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s>
  <cellStyleXfs count="5">
    <xf numFmtId="0" fontId="0" fillId="0" borderId="0">
      <alignment vertical="center"/>
    </xf>
    <xf numFmtId="38" fontId="17" fillId="0" borderId="0" applyFont="0" applyFill="0" applyBorder="0" applyAlignment="0" applyProtection="0">
      <alignment vertical="center"/>
    </xf>
    <xf numFmtId="0" fontId="27" fillId="0" borderId="0" applyNumberFormat="0" applyFill="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cellStyleXfs>
  <cellXfs count="487">
    <xf numFmtId="0" fontId="0" fillId="0" borderId="0" xfId="0">
      <alignment vertical="center"/>
    </xf>
    <xf numFmtId="0" fontId="0" fillId="0" borderId="4" xfId="0"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4" fillId="0" borderId="0" xfId="0" applyFont="1" applyAlignment="1">
      <alignment horizontal="right" vertical="center"/>
    </xf>
    <xf numFmtId="0" fontId="0" fillId="0" borderId="0" xfId="0" applyAlignment="1">
      <alignment horizontal="lef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6" xfId="0" applyBorder="1" applyAlignment="1">
      <alignment horizontal="center" vertical="center"/>
    </xf>
    <xf numFmtId="0" fontId="5" fillId="0" borderId="6" xfId="0" applyFont="1" applyBorder="1">
      <alignment vertical="center"/>
    </xf>
    <xf numFmtId="0" fontId="3" fillId="0" borderId="0" xfId="0" applyFont="1">
      <alignment vertical="center"/>
    </xf>
    <xf numFmtId="0" fontId="6" fillId="0" borderId="0" xfId="0" applyFont="1">
      <alignment vertical="center"/>
    </xf>
    <xf numFmtId="0" fontId="0" fillId="0" borderId="3" xfId="0" applyBorder="1" applyAlignment="1">
      <alignment horizontal="left" vertical="center"/>
    </xf>
    <xf numFmtId="176" fontId="0" fillId="0" borderId="0" xfId="0" applyNumberFormat="1">
      <alignment vertical="center"/>
    </xf>
    <xf numFmtId="0" fontId="9" fillId="0" borderId="0" xfId="0" applyFont="1">
      <alignment vertical="center"/>
    </xf>
    <xf numFmtId="0" fontId="12" fillId="0" borderId="0" xfId="0" applyFont="1">
      <alignment vertical="center"/>
    </xf>
    <xf numFmtId="0" fontId="9" fillId="5" borderId="6" xfId="0" applyFont="1" applyFill="1" applyBorder="1" applyAlignment="1">
      <alignment horizontal="center" vertical="center"/>
    </xf>
    <xf numFmtId="0" fontId="9" fillId="5" borderId="4" xfId="0" applyFont="1" applyFill="1" applyBorder="1" applyAlignment="1">
      <alignment horizontal="center" vertical="center"/>
    </xf>
    <xf numFmtId="0" fontId="9" fillId="5" borderId="0" xfId="0" applyFont="1" applyFill="1">
      <alignment vertical="center"/>
    </xf>
    <xf numFmtId="0" fontId="9" fillId="5" borderId="0" xfId="0" applyFont="1" applyFill="1" applyAlignment="1">
      <alignment horizontal="center" vertical="center"/>
    </xf>
    <xf numFmtId="0" fontId="9" fillId="5" borderId="0" xfId="0" applyFont="1" applyFill="1" applyAlignment="1">
      <alignment horizontal="left" vertical="center" wrapText="1"/>
    </xf>
    <xf numFmtId="0" fontId="9" fillId="5" borderId="0" xfId="0" applyFont="1" applyFill="1" applyAlignment="1">
      <alignment vertical="center" wrapText="1"/>
    </xf>
    <xf numFmtId="0" fontId="11" fillId="5" borderId="0" xfId="0" applyFont="1" applyFill="1" applyAlignment="1">
      <alignment horizontal="left" vertical="center"/>
    </xf>
    <xf numFmtId="0" fontId="15" fillId="0" borderId="0" xfId="0" applyFont="1">
      <alignment vertical="center"/>
    </xf>
    <xf numFmtId="0" fontId="15" fillId="0" borderId="0" xfId="0" applyFont="1" applyAlignment="1">
      <alignment horizontal="left" vertical="center"/>
    </xf>
    <xf numFmtId="0" fontId="15" fillId="5" borderId="0" xfId="0" applyFont="1" applyFill="1">
      <alignment vertical="center"/>
    </xf>
    <xf numFmtId="0" fontId="9" fillId="0" borderId="0" xfId="0" applyFont="1" applyProtection="1">
      <alignment vertical="center"/>
      <protection locked="0"/>
    </xf>
    <xf numFmtId="0" fontId="9" fillId="5" borderId="0" xfId="0" applyFont="1" applyFill="1" applyProtection="1">
      <alignment vertical="center"/>
      <protection locked="0"/>
    </xf>
    <xf numFmtId="0" fontId="23" fillId="0" borderId="0" xfId="0" applyFont="1" applyAlignment="1">
      <alignment horizontal="left" vertical="center"/>
    </xf>
    <xf numFmtId="176" fontId="0" fillId="0" borderId="0" xfId="0" applyNumberFormat="1" applyAlignment="1">
      <alignment horizontal="right" vertical="center"/>
    </xf>
    <xf numFmtId="0" fontId="4" fillId="5" borderId="6" xfId="0" applyFont="1" applyFill="1" applyBorder="1" applyAlignment="1">
      <alignment horizontal="left" vertical="center"/>
    </xf>
    <xf numFmtId="0" fontId="0" fillId="4" borderId="1" xfId="0" applyFill="1" applyBorder="1">
      <alignment vertical="center"/>
    </xf>
    <xf numFmtId="0" fontId="0" fillId="4" borderId="5" xfId="0" applyFill="1" applyBorder="1">
      <alignment vertical="center"/>
    </xf>
    <xf numFmtId="0" fontId="24" fillId="0" borderId="0" xfId="0" applyFont="1">
      <alignment vertical="center"/>
    </xf>
    <xf numFmtId="0" fontId="0" fillId="0" borderId="0" xfId="0" applyProtection="1">
      <alignment vertical="center"/>
      <protection locked="0"/>
    </xf>
    <xf numFmtId="0" fontId="0" fillId="0" borderId="5" xfId="0" applyBorder="1" applyProtection="1">
      <alignment vertical="center"/>
      <protection locked="0"/>
    </xf>
    <xf numFmtId="0" fontId="5" fillId="0" borderId="6" xfId="0" applyFont="1" applyBorder="1" applyProtection="1">
      <alignment vertical="center"/>
      <protection locked="0"/>
    </xf>
    <xf numFmtId="0" fontId="0" fillId="0" borderId="6" xfId="0" applyBorder="1" applyProtection="1">
      <alignment vertical="center"/>
      <protection locked="0"/>
    </xf>
    <xf numFmtId="0" fontId="0" fillId="0" borderId="6" xfId="0" applyBorder="1" applyAlignment="1" applyProtection="1">
      <alignment horizontal="center" vertical="center"/>
      <protection locked="0"/>
    </xf>
    <xf numFmtId="0" fontId="0" fillId="0" borderId="7" xfId="0" applyBorder="1" applyProtection="1">
      <alignment vertical="center"/>
      <protection locked="0"/>
    </xf>
    <xf numFmtId="0" fontId="0" fillId="0" borderId="8" xfId="0" applyBorder="1" applyProtection="1">
      <alignment vertical="center"/>
      <protection locked="0"/>
    </xf>
    <xf numFmtId="0" fontId="0" fillId="0" borderId="0" xfId="0" applyAlignment="1" applyProtection="1">
      <alignment horizontal="center" vertical="center"/>
      <protection locked="0"/>
    </xf>
    <xf numFmtId="0" fontId="0" fillId="0" borderId="9" xfId="0" applyBorder="1" applyProtection="1">
      <alignment vertical="center"/>
      <protection locked="0"/>
    </xf>
    <xf numFmtId="177" fontId="0" fillId="0" borderId="0" xfId="0" applyNumberFormat="1" applyAlignment="1" applyProtection="1">
      <alignment horizontal="center" vertical="center"/>
      <protection locked="0"/>
    </xf>
    <xf numFmtId="0" fontId="0" fillId="0" borderId="10" xfId="0" applyBorder="1" applyProtection="1">
      <alignment vertical="center"/>
      <protection locked="0"/>
    </xf>
    <xf numFmtId="0" fontId="0" fillId="0" borderId="4" xfId="0" applyBorder="1" applyProtection="1">
      <alignment vertical="center"/>
      <protection locked="0"/>
    </xf>
    <xf numFmtId="177" fontId="0" fillId="0" borderId="4" xfId="0" applyNumberForma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1" xfId="0" applyBorder="1" applyProtection="1">
      <alignment vertical="center"/>
      <protection locked="0"/>
    </xf>
    <xf numFmtId="0" fontId="9" fillId="5" borderId="0" xfId="0" applyFont="1" applyFill="1" applyAlignment="1">
      <alignment horizontal="left" vertical="center" shrinkToFit="1"/>
    </xf>
    <xf numFmtId="0" fontId="9" fillId="5" borderId="0" xfId="0" applyFont="1" applyFill="1" applyAlignment="1">
      <alignment horizontal="right" vertical="center"/>
    </xf>
    <xf numFmtId="0" fontId="0" fillId="0" borderId="1" xfId="0" applyBorder="1" applyProtection="1">
      <alignment vertical="center"/>
      <protection locked="0"/>
    </xf>
    <xf numFmtId="14" fontId="0" fillId="0" borderId="1" xfId="0" applyNumberFormat="1" applyBorder="1" applyProtection="1">
      <alignment vertical="center"/>
      <protection locked="0"/>
    </xf>
    <xf numFmtId="0" fontId="0" fillId="4" borderId="1" xfId="0" applyFill="1" applyBorder="1" applyProtection="1">
      <alignment vertical="center"/>
      <protection locked="0"/>
    </xf>
    <xf numFmtId="0" fontId="0" fillId="0" borderId="1" xfId="0" applyBorder="1" applyAlignment="1" applyProtection="1">
      <alignment vertical="center" wrapText="1"/>
      <protection locked="0"/>
    </xf>
    <xf numFmtId="0" fontId="0" fillId="4" borderId="2" xfId="0" applyFill="1" applyBorder="1" applyProtection="1">
      <alignment vertical="center"/>
      <protection locked="0"/>
    </xf>
    <xf numFmtId="0" fontId="0" fillId="0" borderId="1" xfId="0" applyBorder="1" applyAlignment="1" applyProtection="1">
      <alignment vertical="center" shrinkToFit="1"/>
      <protection locked="0"/>
    </xf>
    <xf numFmtId="0" fontId="0" fillId="4" borderId="3" xfId="0" applyFill="1" applyBorder="1" applyProtection="1">
      <alignment vertical="center"/>
      <protection locked="0"/>
    </xf>
    <xf numFmtId="0" fontId="0" fillId="4" borderId="46" xfId="0" applyFill="1" applyBorder="1" applyProtection="1">
      <alignment vertical="center"/>
      <protection locked="0"/>
    </xf>
    <xf numFmtId="0" fontId="0" fillId="4" borderId="47" xfId="0" applyFill="1" applyBorder="1" applyProtection="1">
      <alignment vertical="center"/>
      <protection locked="0"/>
    </xf>
    <xf numFmtId="0" fontId="0" fillId="4" borderId="47" xfId="0" applyFill="1" applyBorder="1" applyAlignment="1" applyProtection="1">
      <alignment horizontal="center" vertical="center"/>
      <protection locked="0"/>
    </xf>
    <xf numFmtId="0" fontId="20" fillId="5" borderId="0" xfId="0" applyFont="1" applyFill="1" applyProtection="1">
      <alignment vertical="center"/>
      <protection locked="0"/>
    </xf>
    <xf numFmtId="0" fontId="27" fillId="5" borderId="0" xfId="2" applyFill="1" applyAlignment="1" applyProtection="1">
      <alignment vertical="center"/>
      <protection locked="0"/>
    </xf>
    <xf numFmtId="0" fontId="29" fillId="5" borderId="0" xfId="0" applyFont="1" applyFill="1" applyProtection="1">
      <alignment vertical="center"/>
      <protection locked="0"/>
    </xf>
    <xf numFmtId="0" fontId="15" fillId="5" borderId="0" xfId="0" applyFont="1" applyFill="1" applyAlignment="1">
      <alignment horizontal="left" vertical="center"/>
    </xf>
    <xf numFmtId="0" fontId="30" fillId="0" borderId="1" xfId="0" applyFont="1" applyBorder="1" applyAlignment="1" applyProtection="1">
      <alignment vertical="center" wrapText="1"/>
      <protection locked="0"/>
    </xf>
    <xf numFmtId="0" fontId="25" fillId="0" borderId="1" xfId="0" applyFont="1" applyBorder="1" applyAlignment="1" applyProtection="1">
      <alignment vertical="center" wrapText="1"/>
      <protection locked="0"/>
    </xf>
    <xf numFmtId="0" fontId="21" fillId="5" borderId="0" xfId="0" applyFont="1" applyFill="1" applyAlignment="1">
      <alignment horizontal="left" vertical="center" wrapText="1"/>
    </xf>
    <xf numFmtId="0" fontId="21" fillId="5" borderId="0" xfId="0" applyFont="1" applyFill="1" applyAlignment="1">
      <alignment horizontal="left" vertical="center"/>
    </xf>
    <xf numFmtId="0" fontId="21" fillId="5" borderId="0" xfId="0" applyFont="1" applyFill="1" applyAlignment="1">
      <alignment vertical="center" wrapText="1"/>
    </xf>
    <xf numFmtId="0" fontId="23" fillId="0" borderId="0" xfId="0" applyFont="1">
      <alignment vertical="center"/>
    </xf>
    <xf numFmtId="0" fontId="0" fillId="4" borderId="12" xfId="0" applyFill="1" applyBorder="1" applyProtection="1">
      <alignment vertical="center"/>
      <protection locked="0"/>
    </xf>
    <xf numFmtId="0" fontId="0" fillId="4" borderId="50" xfId="0" applyFill="1" applyBorder="1" applyAlignment="1" applyProtection="1">
      <alignment horizontal="center" vertical="center"/>
      <protection locked="0"/>
    </xf>
    <xf numFmtId="0" fontId="0" fillId="4" borderId="53" xfId="0" applyFill="1" applyBorder="1" applyAlignment="1" applyProtection="1">
      <alignment horizontal="center" vertical="center"/>
      <protection locked="0"/>
    </xf>
    <xf numFmtId="0" fontId="0" fillId="4" borderId="52" xfId="0" applyFill="1" applyBorder="1" applyAlignment="1" applyProtection="1">
      <alignment horizontal="center" vertical="center"/>
      <protection locked="0"/>
    </xf>
    <xf numFmtId="0" fontId="2" fillId="0" borderId="0" xfId="0" applyFont="1" applyProtection="1">
      <alignment vertical="center"/>
      <protection locked="0"/>
    </xf>
    <xf numFmtId="49" fontId="0" fillId="2" borderId="1" xfId="0" quotePrefix="1" applyNumberFormat="1" applyFill="1" applyBorder="1" applyProtection="1">
      <alignment vertical="center"/>
      <protection locked="0"/>
    </xf>
    <xf numFmtId="0" fontId="9" fillId="5" borderId="0" xfId="0" applyFont="1" applyFill="1" applyAlignment="1">
      <alignment horizontal="left" vertical="center"/>
    </xf>
    <xf numFmtId="0" fontId="9" fillId="5" borderId="4" xfId="0" applyFont="1" applyFill="1" applyBorder="1" applyAlignment="1">
      <alignment horizontal="left" vertical="center"/>
    </xf>
    <xf numFmtId="0" fontId="12" fillId="0" borderId="0" xfId="0" applyFont="1" applyAlignment="1">
      <alignment horizontal="left" vertical="center"/>
    </xf>
    <xf numFmtId="0" fontId="18" fillId="0" borderId="0" xfId="0" applyFont="1">
      <alignment vertical="center"/>
    </xf>
    <xf numFmtId="0" fontId="4" fillId="0" borderId="0" xfId="0" applyFont="1" applyProtection="1">
      <alignment vertical="center"/>
      <protection locked="0"/>
    </xf>
    <xf numFmtId="0" fontId="0" fillId="0" borderId="0" xfId="0" applyAlignment="1">
      <alignment horizontal="right" vertical="center"/>
    </xf>
    <xf numFmtId="0" fontId="0" fillId="0" borderId="1" xfId="0" applyBorder="1">
      <alignment vertical="center"/>
    </xf>
    <xf numFmtId="0" fontId="0" fillId="4" borderId="0" xfId="0" applyFill="1" applyAlignment="1">
      <alignment vertical="center" wrapText="1"/>
    </xf>
    <xf numFmtId="0" fontId="0" fillId="4" borderId="0" xfId="0" applyFill="1">
      <alignment vertical="center"/>
    </xf>
    <xf numFmtId="0" fontId="17" fillId="4" borderId="0" xfId="4" applyFill="1" applyBorder="1" applyAlignment="1">
      <alignment horizontal="center" vertical="center" wrapText="1"/>
    </xf>
    <xf numFmtId="0" fontId="17" fillId="4" borderId="65" xfId="4" applyFill="1" applyBorder="1" applyAlignment="1">
      <alignment horizontal="center" vertical="center"/>
    </xf>
    <xf numFmtId="0" fontId="17" fillId="10" borderId="1" xfId="4" applyBorder="1" applyAlignment="1">
      <alignment horizontal="center" vertical="center" wrapText="1"/>
    </xf>
    <xf numFmtId="0" fontId="17" fillId="10" borderId="1" xfId="4" applyBorder="1" applyAlignment="1">
      <alignment horizontal="center" vertical="center"/>
    </xf>
    <xf numFmtId="0" fontId="8" fillId="10" borderId="1" xfId="4" applyFont="1" applyBorder="1" applyAlignment="1">
      <alignment horizontal="center" vertical="center"/>
    </xf>
    <xf numFmtId="0" fontId="17" fillId="10" borderId="1" xfId="4" applyBorder="1">
      <alignment vertical="center"/>
    </xf>
    <xf numFmtId="0" fontId="0" fillId="0" borderId="0" xfId="0" applyAlignment="1">
      <alignment vertical="center" wrapText="1"/>
    </xf>
    <xf numFmtId="0" fontId="4" fillId="13" borderId="1" xfId="0" applyFont="1" applyFill="1" applyBorder="1" applyAlignment="1">
      <alignment vertical="center" wrapText="1"/>
    </xf>
    <xf numFmtId="0" fontId="0" fillId="13" borderId="1" xfId="0" applyFill="1" applyBorder="1">
      <alignment vertical="center"/>
    </xf>
    <xf numFmtId="0" fontId="0" fillId="13" borderId="1" xfId="0" applyFill="1" applyBorder="1" applyAlignment="1">
      <alignment horizontal="center" vertical="center"/>
    </xf>
    <xf numFmtId="0" fontId="26" fillId="0" borderId="4" xfId="0" applyFont="1" applyBorder="1">
      <alignment vertical="center"/>
    </xf>
    <xf numFmtId="38" fontId="33" fillId="0" borderId="0" xfId="0" applyNumberFormat="1" applyFont="1">
      <alignment vertical="center"/>
    </xf>
    <xf numFmtId="38" fontId="28" fillId="4" borderId="66" xfId="0" applyNumberFormat="1" applyFont="1" applyFill="1" applyBorder="1">
      <alignment vertical="center"/>
    </xf>
    <xf numFmtId="0" fontId="4" fillId="4" borderId="0" xfId="0" applyFont="1" applyFill="1" applyAlignment="1">
      <alignment horizontal="right" vertical="center"/>
    </xf>
    <xf numFmtId="0" fontId="8" fillId="12" borderId="11" xfId="0" applyFont="1" applyFill="1" applyBorder="1" applyAlignment="1">
      <alignment horizontal="left" vertical="center" wrapText="1"/>
    </xf>
    <xf numFmtId="0" fontId="8" fillId="12" borderId="4" xfId="0" applyFont="1" applyFill="1" applyBorder="1" applyAlignment="1">
      <alignment horizontal="left" vertical="center" wrapText="1"/>
    </xf>
    <xf numFmtId="0" fontId="8" fillId="12" borderId="4" xfId="0" applyFont="1" applyFill="1" applyBorder="1" applyAlignment="1">
      <alignment horizontal="left" vertical="center"/>
    </xf>
    <xf numFmtId="0" fontId="0" fillId="12" borderId="9" xfId="0" applyFill="1" applyBorder="1">
      <alignment vertical="center"/>
    </xf>
    <xf numFmtId="0" fontId="0" fillId="12" borderId="0" xfId="0" applyFill="1">
      <alignment vertical="center"/>
    </xf>
    <xf numFmtId="0" fontId="8" fillId="12" borderId="0" xfId="0" applyFont="1" applyFill="1">
      <alignment vertical="center"/>
    </xf>
    <xf numFmtId="0" fontId="8" fillId="12" borderId="11" xfId="0" applyFont="1" applyFill="1" applyBorder="1">
      <alignment vertical="center"/>
    </xf>
    <xf numFmtId="0" fontId="8" fillId="12" borderId="4" xfId="0" applyFont="1" applyFill="1" applyBorder="1">
      <alignment vertical="center"/>
    </xf>
    <xf numFmtId="0" fontId="34" fillId="12" borderId="0" xfId="0" applyFont="1" applyFill="1">
      <alignment vertical="center"/>
    </xf>
    <xf numFmtId="0" fontId="7" fillId="2" borderId="66" xfId="0" applyFont="1" applyFill="1" applyBorder="1" applyAlignment="1" applyProtection="1">
      <alignment horizontal="left" vertical="center"/>
      <protection locked="0"/>
    </xf>
    <xf numFmtId="0" fontId="0" fillId="12" borderId="11" xfId="0" applyFill="1" applyBorder="1">
      <alignment vertical="center"/>
    </xf>
    <xf numFmtId="0" fontId="0" fillId="12" borderId="4" xfId="0" applyFill="1" applyBorder="1">
      <alignment vertical="center"/>
    </xf>
    <xf numFmtId="0" fontId="35" fillId="0" borderId="1" xfId="0" applyFont="1" applyBorder="1" applyAlignment="1">
      <alignment horizontal="center" vertical="center"/>
    </xf>
    <xf numFmtId="38" fontId="36" fillId="8" borderId="0" xfId="1" applyFont="1" applyFill="1" applyBorder="1">
      <alignment vertical="center"/>
    </xf>
    <xf numFmtId="0" fontId="35" fillId="0" borderId="0" xfId="0" applyFont="1">
      <alignment vertical="center"/>
    </xf>
    <xf numFmtId="0" fontId="35" fillId="0" borderId="43" xfId="0" applyFont="1" applyBorder="1">
      <alignment vertical="center"/>
    </xf>
    <xf numFmtId="0" fontId="35" fillId="2" borderId="43" xfId="0" applyFont="1" applyFill="1" applyBorder="1" applyProtection="1">
      <alignment vertical="center"/>
      <protection locked="0"/>
    </xf>
    <xf numFmtId="0" fontId="35" fillId="11" borderId="43" xfId="0" applyFont="1" applyFill="1" applyBorder="1" applyAlignment="1">
      <alignment horizontal="center" vertical="center"/>
    </xf>
    <xf numFmtId="0" fontId="35" fillId="11" borderId="43" xfId="0" applyFont="1" applyFill="1" applyBorder="1">
      <alignment vertical="center"/>
    </xf>
    <xf numFmtId="38" fontId="35" fillId="11" borderId="43" xfId="3" applyNumberFormat="1" applyFont="1" applyFill="1" applyBorder="1">
      <alignment vertical="center"/>
    </xf>
    <xf numFmtId="38" fontId="35" fillId="2" borderId="43" xfId="1" applyFont="1" applyFill="1" applyBorder="1" applyProtection="1">
      <alignment vertical="center"/>
      <protection locked="0"/>
    </xf>
    <xf numFmtId="0" fontId="36" fillId="8" borderId="0" xfId="0" applyFont="1" applyFill="1">
      <alignment vertical="center"/>
    </xf>
    <xf numFmtId="0" fontId="35" fillId="0" borderId="43" xfId="0" applyFont="1" applyBorder="1" applyAlignment="1">
      <alignment horizontal="center" vertical="center"/>
    </xf>
    <xf numFmtId="0" fontId="35" fillId="0" borderId="44" xfId="0" applyFont="1" applyBorder="1">
      <alignment vertical="center"/>
    </xf>
    <xf numFmtId="0" fontId="35" fillId="12" borderId="44" xfId="0" applyFont="1" applyFill="1" applyBorder="1">
      <alignment vertical="center"/>
    </xf>
    <xf numFmtId="0" fontId="35" fillId="11" borderId="44" xfId="0" applyFont="1" applyFill="1" applyBorder="1" applyAlignment="1">
      <alignment horizontal="center" vertical="center"/>
    </xf>
    <xf numFmtId="0" fontId="35" fillId="11" borderId="44" xfId="0" applyFont="1" applyFill="1" applyBorder="1">
      <alignment vertical="center"/>
    </xf>
    <xf numFmtId="0" fontId="35" fillId="2" borderId="44" xfId="0" applyFont="1" applyFill="1" applyBorder="1" applyProtection="1">
      <alignment vertical="center"/>
      <protection locked="0"/>
    </xf>
    <xf numFmtId="38" fontId="35" fillId="11" borderId="44" xfId="3" applyNumberFormat="1" applyFont="1" applyFill="1" applyBorder="1">
      <alignment vertical="center"/>
    </xf>
    <xf numFmtId="38" fontId="35" fillId="2" borderId="44" xfId="1" applyFont="1" applyFill="1" applyBorder="1" applyProtection="1">
      <alignment vertical="center"/>
      <protection locked="0"/>
    </xf>
    <xf numFmtId="0" fontId="35" fillId="0" borderId="44" xfId="0" applyFont="1" applyBorder="1" applyAlignment="1">
      <alignment horizontal="center" vertical="center"/>
    </xf>
    <xf numFmtId="0" fontId="35" fillId="0" borderId="45" xfId="0" applyFont="1" applyBorder="1" applyAlignment="1">
      <alignment horizontal="center" vertical="center"/>
    </xf>
    <xf numFmtId="0" fontId="35" fillId="11" borderId="45" xfId="0" applyFont="1" applyFill="1" applyBorder="1">
      <alignment vertical="center"/>
    </xf>
    <xf numFmtId="0" fontId="35" fillId="0" borderId="45" xfId="0" applyFont="1" applyBorder="1">
      <alignment vertical="center"/>
    </xf>
    <xf numFmtId="0" fontId="35" fillId="12" borderId="45" xfId="0" applyFont="1" applyFill="1" applyBorder="1">
      <alignment vertical="center"/>
    </xf>
    <xf numFmtId="0" fontId="35" fillId="11" borderId="45" xfId="0" applyFont="1" applyFill="1" applyBorder="1" applyAlignment="1">
      <alignment horizontal="center" vertical="center"/>
    </xf>
    <xf numFmtId="0" fontId="18" fillId="2" borderId="1" xfId="0" applyFont="1" applyFill="1" applyBorder="1" applyProtection="1">
      <alignment vertical="center"/>
      <protection locked="0"/>
    </xf>
    <xf numFmtId="0" fontId="18" fillId="2" borderId="43" xfId="0" applyFont="1" applyFill="1" applyBorder="1" applyProtection="1">
      <alignment vertical="center"/>
      <protection locked="0"/>
    </xf>
    <xf numFmtId="0" fontId="18" fillId="2" borderId="44" xfId="0" applyFont="1" applyFill="1" applyBorder="1" applyProtection="1">
      <alignment vertical="center"/>
      <protection locked="0"/>
    </xf>
    <xf numFmtId="0" fontId="18" fillId="2" borderId="45" xfId="0" applyFont="1" applyFill="1" applyBorder="1" applyProtection="1">
      <alignment vertical="center"/>
      <protection locked="0"/>
    </xf>
    <xf numFmtId="38" fontId="35" fillId="11" borderId="45" xfId="3" applyNumberFormat="1" applyFont="1" applyFill="1" applyBorder="1">
      <alignment vertical="center"/>
    </xf>
    <xf numFmtId="176" fontId="0" fillId="2" borderId="68" xfId="0" applyNumberFormat="1" applyFill="1" applyBorder="1" applyAlignment="1" applyProtection="1">
      <alignment horizontal="center" vertical="center"/>
      <protection locked="0"/>
    </xf>
    <xf numFmtId="0" fontId="25" fillId="0" borderId="1" xfId="0" applyFont="1" applyBorder="1" applyProtection="1">
      <alignment vertical="center"/>
      <protection locked="0"/>
    </xf>
    <xf numFmtId="0" fontId="0" fillId="0" borderId="46" xfId="0" applyBorder="1" applyProtection="1">
      <alignment vertical="center"/>
      <protection locked="0"/>
    </xf>
    <xf numFmtId="0" fontId="0" fillId="0" borderId="47" xfId="0" applyBorder="1" applyProtection="1">
      <alignment vertical="center"/>
      <protection locked="0"/>
    </xf>
    <xf numFmtId="2" fontId="0" fillId="0" borderId="46" xfId="0" applyNumberFormat="1" applyBorder="1" applyProtection="1">
      <alignment vertical="center"/>
      <protection locked="0"/>
    </xf>
    <xf numFmtId="0" fontId="0" fillId="0" borderId="47" xfId="0" applyBorder="1" applyAlignment="1" applyProtection="1">
      <alignment horizontal="center" vertical="center"/>
      <protection locked="0"/>
    </xf>
    <xf numFmtId="2" fontId="0" fillId="4" borderId="46" xfId="0" applyNumberFormat="1" applyFill="1" applyBorder="1" applyProtection="1">
      <alignment vertical="center"/>
      <protection locked="0"/>
    </xf>
    <xf numFmtId="0" fontId="0" fillId="0" borderId="69" xfId="0" applyBorder="1" applyAlignment="1" applyProtection="1">
      <alignment horizontal="center" vertical="center"/>
      <protection locked="0"/>
    </xf>
    <xf numFmtId="0" fontId="31" fillId="0" borderId="0" xfId="0" applyFont="1" applyAlignment="1">
      <alignment vertical="top" wrapText="1"/>
    </xf>
    <xf numFmtId="0" fontId="37" fillId="0" borderId="0" xfId="0" applyFont="1">
      <alignment vertical="center"/>
    </xf>
    <xf numFmtId="178" fontId="0" fillId="0" borderId="0" xfId="0" applyNumberFormat="1" applyAlignment="1">
      <alignment horizontal="center" vertical="center"/>
    </xf>
    <xf numFmtId="0" fontId="2" fillId="0" borderId="0" xfId="0" applyFont="1">
      <alignment vertical="center"/>
    </xf>
    <xf numFmtId="2" fontId="0" fillId="14" borderId="0" xfId="0" applyNumberFormat="1" applyFill="1" applyAlignment="1">
      <alignment horizontal="center" vertical="center"/>
    </xf>
    <xf numFmtId="0" fontId="39" fillId="0" borderId="0" xfId="0" applyFont="1">
      <alignment vertical="center"/>
    </xf>
    <xf numFmtId="0" fontId="39" fillId="0" borderId="4" xfId="0" applyFont="1" applyBorder="1">
      <alignment vertical="center"/>
    </xf>
    <xf numFmtId="0" fontId="5" fillId="0" borderId="0" xfId="0" applyFont="1">
      <alignment vertical="center"/>
    </xf>
    <xf numFmtId="1" fontId="0" fillId="15" borderId="0" xfId="0" applyNumberFormat="1" applyFill="1" applyAlignment="1">
      <alignment horizontal="center" vertical="center"/>
    </xf>
    <xf numFmtId="2" fontId="0" fillId="0" borderId="0" xfId="0" applyNumberFormat="1" applyAlignment="1">
      <alignment horizontal="center" vertical="center"/>
    </xf>
    <xf numFmtId="0" fontId="4" fillId="0" borderId="0" xfId="0" applyFont="1" applyAlignment="1">
      <alignment horizontal="center" vertical="center"/>
    </xf>
    <xf numFmtId="2" fontId="0" fillId="15" borderId="0" xfId="0" applyNumberFormat="1" applyFill="1" applyAlignment="1">
      <alignment horizontal="center" vertical="center"/>
    </xf>
    <xf numFmtId="0" fontId="40" fillId="0" borderId="0" xfId="0" applyFont="1">
      <alignment vertical="center"/>
    </xf>
    <xf numFmtId="0" fontId="7" fillId="0" borderId="0" xfId="0" applyFont="1" applyAlignment="1">
      <alignment horizontal="left" vertical="center"/>
    </xf>
    <xf numFmtId="178" fontId="0" fillId="15" borderId="6" xfId="0" applyNumberFormat="1" applyFill="1" applyBorder="1" applyAlignment="1">
      <alignment horizontal="center" vertical="center"/>
    </xf>
    <xf numFmtId="178" fontId="38" fillId="15" borderId="70" xfId="0" applyNumberFormat="1" applyFont="1" applyFill="1" applyBorder="1" applyAlignment="1">
      <alignment horizontal="center" vertical="center"/>
    </xf>
    <xf numFmtId="0" fontId="0" fillId="15" borderId="70" xfId="0" applyFill="1" applyBorder="1" applyAlignment="1">
      <alignment horizontal="center" vertical="center"/>
    </xf>
    <xf numFmtId="178" fontId="0" fillId="15" borderId="70" xfId="0" applyNumberFormat="1" applyFill="1" applyBorder="1" applyAlignment="1">
      <alignment horizontal="center" vertical="center"/>
    </xf>
    <xf numFmtId="0" fontId="0" fillId="4" borderId="1" xfId="0" applyFill="1" applyBorder="1" applyAlignment="1">
      <alignment horizontal="center" vertical="center"/>
    </xf>
    <xf numFmtId="0" fontId="6" fillId="0" borderId="0" xfId="0" applyFont="1" applyAlignment="1">
      <alignment horizontal="center" vertical="center"/>
    </xf>
    <xf numFmtId="0" fontId="31" fillId="0" borderId="0" xfId="0" applyFont="1" applyAlignment="1">
      <alignment horizontal="left" vertical="top" wrapText="1"/>
    </xf>
    <xf numFmtId="0" fontId="40" fillId="0" borderId="0" xfId="0" applyFont="1" applyAlignment="1">
      <alignment horizontal="center" vertical="center"/>
    </xf>
    <xf numFmtId="38" fontId="35" fillId="11" borderId="71" xfId="3" applyNumberFormat="1" applyFont="1" applyFill="1" applyBorder="1">
      <alignment vertical="center"/>
    </xf>
    <xf numFmtId="38" fontId="35" fillId="11" borderId="1" xfId="1" applyFont="1" applyFill="1" applyBorder="1">
      <alignment vertical="center"/>
    </xf>
    <xf numFmtId="38" fontId="35" fillId="11" borderId="43" xfId="1" applyFont="1" applyFill="1" applyBorder="1">
      <alignment vertical="center"/>
    </xf>
    <xf numFmtId="38" fontId="35" fillId="11" borderId="44" xfId="1" applyFont="1" applyFill="1" applyBorder="1">
      <alignment vertical="center"/>
    </xf>
    <xf numFmtId="38" fontId="35" fillId="11" borderId="44" xfId="0" applyNumberFormat="1" applyFont="1" applyFill="1" applyBorder="1">
      <alignment vertical="center"/>
    </xf>
    <xf numFmtId="38" fontId="35" fillId="11" borderId="45" xfId="0" applyNumberFormat="1" applyFont="1" applyFill="1" applyBorder="1">
      <alignment vertical="center"/>
    </xf>
    <xf numFmtId="0" fontId="35" fillId="2" borderId="73" xfId="0" applyFont="1" applyFill="1" applyBorder="1" applyProtection="1">
      <alignment vertical="center"/>
      <protection locked="0"/>
    </xf>
    <xf numFmtId="38" fontId="35" fillId="2" borderId="72" xfId="1" applyFont="1" applyFill="1" applyBorder="1" applyProtection="1">
      <alignment vertical="center"/>
      <protection locked="0"/>
    </xf>
    <xf numFmtId="176" fontId="0" fillId="0" borderId="6" xfId="1" applyNumberFormat="1" applyFont="1" applyFill="1" applyBorder="1" applyAlignment="1" applyProtection="1">
      <alignment horizontal="right" vertical="center"/>
      <protection locked="0"/>
    </xf>
    <xf numFmtId="176" fontId="0" fillId="0" borderId="0" xfId="1" applyNumberFormat="1" applyFont="1" applyFill="1" applyBorder="1" applyAlignment="1" applyProtection="1">
      <alignment horizontal="right" vertical="center"/>
      <protection locked="0"/>
    </xf>
    <xf numFmtId="179" fontId="41" fillId="5" borderId="44" xfId="0" applyNumberFormat="1" applyFont="1" applyFill="1" applyBorder="1">
      <alignment vertical="center"/>
    </xf>
    <xf numFmtId="0" fontId="42" fillId="0" borderId="74" xfId="0" applyFont="1" applyBorder="1">
      <alignment vertical="center"/>
    </xf>
    <xf numFmtId="0" fontId="41" fillId="0" borderId="44" xfId="0" applyFont="1" applyBorder="1">
      <alignment vertical="center"/>
    </xf>
    <xf numFmtId="0" fontId="40" fillId="0" borderId="44" xfId="0" applyFont="1" applyBorder="1" applyAlignment="1">
      <alignment vertical="center" wrapText="1"/>
    </xf>
    <xf numFmtId="0" fontId="43" fillId="0" borderId="74" xfId="0" applyFont="1" applyBorder="1">
      <alignment vertical="center"/>
    </xf>
    <xf numFmtId="0" fontId="43" fillId="0" borderId="44" xfId="0" applyFont="1" applyBorder="1">
      <alignment vertical="center"/>
    </xf>
    <xf numFmtId="176" fontId="43" fillId="5" borderId="44" xfId="0" applyNumberFormat="1" applyFont="1" applyFill="1" applyBorder="1">
      <alignment vertical="center"/>
    </xf>
    <xf numFmtId="0" fontId="43" fillId="0" borderId="44" xfId="0" applyFont="1" applyBorder="1" applyAlignment="1">
      <alignment vertical="center" wrapText="1"/>
    </xf>
    <xf numFmtId="0" fontId="42" fillId="0" borderId="44" xfId="0" applyFont="1" applyBorder="1">
      <alignment vertical="center"/>
    </xf>
    <xf numFmtId="179" fontId="42" fillId="5" borderId="44" xfId="0" applyNumberFormat="1" applyFont="1" applyFill="1" applyBorder="1">
      <alignment vertical="center"/>
    </xf>
    <xf numFmtId="0" fontId="42" fillId="0" borderId="44" xfId="0" applyFont="1" applyBorder="1" applyAlignment="1">
      <alignment vertical="center" wrapText="1"/>
    </xf>
    <xf numFmtId="0" fontId="43" fillId="0" borderId="0" xfId="0" applyFont="1">
      <alignment vertical="center"/>
    </xf>
    <xf numFmtId="0" fontId="42" fillId="5" borderId="73" xfId="0" applyFont="1" applyFill="1" applyBorder="1">
      <alignment vertical="center"/>
    </xf>
    <xf numFmtId="0" fontId="42" fillId="0" borderId="72" xfId="0" applyFont="1" applyBorder="1">
      <alignment vertical="center"/>
    </xf>
    <xf numFmtId="0" fontId="42" fillId="0" borderId="45" xfId="0" applyFont="1" applyBorder="1">
      <alignment vertical="center"/>
    </xf>
    <xf numFmtId="179" fontId="42" fillId="0" borderId="45" xfId="0" applyNumberFormat="1" applyFont="1" applyBorder="1">
      <alignment vertical="center"/>
    </xf>
    <xf numFmtId="0" fontId="43" fillId="0" borderId="45" xfId="0" applyFont="1" applyBorder="1" applyAlignment="1">
      <alignment vertical="center" wrapText="1"/>
    </xf>
    <xf numFmtId="0" fontId="40" fillId="5" borderId="75" xfId="0" applyFont="1" applyFill="1" applyBorder="1">
      <alignment vertical="center"/>
    </xf>
    <xf numFmtId="0" fontId="41" fillId="5" borderId="75" xfId="0" applyFont="1" applyFill="1" applyBorder="1">
      <alignment vertical="center"/>
    </xf>
    <xf numFmtId="0" fontId="33" fillId="0" borderId="1" xfId="0" applyFont="1" applyBorder="1" applyAlignment="1" applyProtection="1">
      <alignment vertical="center" wrapText="1"/>
      <protection locked="0"/>
    </xf>
    <xf numFmtId="0" fontId="33" fillId="0" borderId="1" xfId="0" applyFont="1" applyBorder="1" applyProtection="1">
      <alignment vertical="center"/>
      <protection locked="0"/>
    </xf>
    <xf numFmtId="0" fontId="0" fillId="4" borderId="2" xfId="0" applyFill="1" applyBorder="1" applyProtection="1">
      <alignment vertical="center"/>
      <protection locked="0"/>
    </xf>
    <xf numFmtId="0" fontId="0" fillId="4" borderId="12" xfId="0" applyFill="1" applyBorder="1" applyProtection="1">
      <alignment vertical="center"/>
      <protection locked="0"/>
    </xf>
    <xf numFmtId="176" fontId="0" fillId="2" borderId="22" xfId="0" applyNumberFormat="1" applyFill="1" applyBorder="1" applyAlignment="1" applyProtection="1">
      <alignment horizontal="left" vertical="center"/>
      <protection locked="0"/>
    </xf>
    <xf numFmtId="176" fontId="0" fillId="2" borderId="37" xfId="0" applyNumberFormat="1" applyFill="1" applyBorder="1" applyAlignment="1" applyProtection="1">
      <alignment horizontal="left" vertical="center"/>
      <protection locked="0"/>
    </xf>
    <xf numFmtId="176" fontId="0" fillId="2" borderId="23" xfId="0" applyNumberFormat="1" applyFill="1" applyBorder="1" applyAlignment="1" applyProtection="1">
      <alignment horizontal="left" vertical="center"/>
      <protection locked="0"/>
    </xf>
    <xf numFmtId="0" fontId="6" fillId="0" borderId="0" xfId="0" applyFont="1" applyAlignment="1">
      <alignment horizontal="center" vertical="center"/>
    </xf>
    <xf numFmtId="0" fontId="4" fillId="5" borderId="5" xfId="0" applyFont="1" applyFill="1" applyBorder="1" applyAlignment="1">
      <alignment horizontal="left" vertical="center"/>
    </xf>
    <xf numFmtId="0" fontId="4" fillId="5" borderId="12" xfId="0" applyFont="1" applyFill="1" applyBorder="1" applyAlignment="1">
      <alignment horizontal="left" vertical="center"/>
    </xf>
    <xf numFmtId="0" fontId="4" fillId="5" borderId="3" xfId="0" applyFont="1" applyFill="1" applyBorder="1" applyAlignment="1">
      <alignment horizontal="left" vertical="center"/>
    </xf>
    <xf numFmtId="0" fontId="0" fillId="2" borderId="22" xfId="0" applyFill="1" applyBorder="1" applyAlignment="1" applyProtection="1">
      <alignment horizontal="left" vertical="center"/>
      <protection locked="0"/>
    </xf>
    <xf numFmtId="0" fontId="0" fillId="2" borderId="37" xfId="0" applyFill="1" applyBorder="1" applyAlignment="1" applyProtection="1">
      <alignment horizontal="left" vertical="center"/>
      <protection locked="0"/>
    </xf>
    <xf numFmtId="0" fontId="0" fillId="2" borderId="23" xfId="0" applyFill="1" applyBorder="1" applyAlignment="1" applyProtection="1">
      <alignment horizontal="left" vertical="center"/>
      <protection locked="0"/>
    </xf>
    <xf numFmtId="0" fontId="4" fillId="0" borderId="0" xfId="0" applyFont="1" applyAlignment="1">
      <alignment vertical="center" wrapText="1"/>
    </xf>
    <xf numFmtId="0" fontId="0" fillId="3" borderId="13" xfId="0" applyFill="1" applyBorder="1" applyAlignment="1" applyProtection="1">
      <alignment vertical="center" shrinkToFit="1"/>
      <protection locked="0"/>
    </xf>
    <xf numFmtId="0" fontId="0" fillId="3" borderId="41" xfId="0" applyFill="1" applyBorder="1" applyAlignment="1" applyProtection="1">
      <alignment vertical="center" shrinkToFit="1"/>
      <protection locked="0"/>
    </xf>
    <xf numFmtId="0" fontId="8" fillId="6" borderId="2" xfId="0" applyFont="1" applyFill="1" applyBorder="1" applyAlignment="1" applyProtection="1">
      <alignment horizontal="left" vertical="center" shrinkToFit="1"/>
      <protection locked="0"/>
    </xf>
    <xf numFmtId="0" fontId="8" fillId="6" borderId="12" xfId="0" applyFont="1" applyFill="1" applyBorder="1" applyAlignment="1" applyProtection="1">
      <alignment horizontal="left" vertical="center" shrinkToFit="1"/>
      <protection locked="0"/>
    </xf>
    <xf numFmtId="0" fontId="8" fillId="6" borderId="3" xfId="0" applyFont="1" applyFill="1" applyBorder="1" applyAlignment="1" applyProtection="1">
      <alignment horizontal="left" vertical="center" shrinkToFit="1"/>
      <protection locked="0"/>
    </xf>
    <xf numFmtId="0" fontId="0" fillId="0" borderId="42" xfId="0" applyBorder="1" applyAlignment="1" applyProtection="1">
      <alignment vertical="center" shrinkToFit="1"/>
      <protection locked="0"/>
    </xf>
    <xf numFmtId="0" fontId="0" fillId="3" borderId="40" xfId="0" applyFill="1" applyBorder="1" applyAlignment="1" applyProtection="1">
      <alignment vertical="center" shrinkToFit="1"/>
      <protection locked="0"/>
    </xf>
    <xf numFmtId="0" fontId="0" fillId="4" borderId="2" xfId="0" applyFill="1" applyBorder="1" applyAlignment="1">
      <alignment horizontal="left" vertical="center"/>
    </xf>
    <xf numFmtId="0" fontId="0" fillId="4" borderId="12" xfId="0" applyFill="1" applyBorder="1" applyAlignment="1">
      <alignment horizontal="left" vertical="center"/>
    </xf>
    <xf numFmtId="0" fontId="0" fillId="4" borderId="67" xfId="0" applyFill="1" applyBorder="1" applyAlignment="1">
      <alignment horizontal="left" vertical="center"/>
    </xf>
    <xf numFmtId="0" fontId="0" fillId="4" borderId="2" xfId="0" applyFill="1" applyBorder="1" applyAlignment="1">
      <alignment horizontal="left" vertical="center" wrapText="1"/>
    </xf>
    <xf numFmtId="0" fontId="0" fillId="4" borderId="12" xfId="0" applyFill="1" applyBorder="1" applyAlignment="1">
      <alignment horizontal="left" vertical="center" wrapText="1"/>
    </xf>
    <xf numFmtId="0" fontId="0" fillId="4" borderId="67" xfId="0" applyFill="1" applyBorder="1" applyAlignment="1">
      <alignment horizontal="left" vertical="center" wrapText="1"/>
    </xf>
    <xf numFmtId="0" fontId="0" fillId="4" borderId="1" xfId="0" applyFill="1" applyBorder="1">
      <alignment vertical="center"/>
    </xf>
    <xf numFmtId="0" fontId="0" fillId="4" borderId="2" xfId="0" applyFill="1" applyBorder="1">
      <alignment vertical="center"/>
    </xf>
    <xf numFmtId="176" fontId="0" fillId="2" borderId="22" xfId="0" applyNumberFormat="1" applyFill="1" applyBorder="1" applyAlignment="1" applyProtection="1">
      <alignment horizontal="right" vertical="center"/>
      <protection locked="0"/>
    </xf>
    <xf numFmtId="176" fontId="0" fillId="2" borderId="37" xfId="0" applyNumberFormat="1" applyFill="1" applyBorder="1" applyAlignment="1" applyProtection="1">
      <alignment horizontal="right" vertical="center"/>
      <protection locked="0"/>
    </xf>
    <xf numFmtId="176" fontId="0" fillId="2" borderId="23" xfId="0" applyNumberFormat="1" applyFill="1" applyBorder="1" applyAlignment="1" applyProtection="1">
      <alignment horizontal="right" vertical="center"/>
      <protection locked="0"/>
    </xf>
    <xf numFmtId="0" fontId="9" fillId="5" borderId="0" xfId="0" applyFont="1" applyFill="1" applyAlignment="1">
      <alignment horizontal="left" vertical="center"/>
    </xf>
    <xf numFmtId="0" fontId="9" fillId="5" borderId="4" xfId="0" applyFont="1" applyFill="1" applyBorder="1" applyAlignment="1">
      <alignment horizontal="left" vertical="center"/>
    </xf>
    <xf numFmtId="0" fontId="9" fillId="5" borderId="5" xfId="0" applyFont="1" applyFill="1" applyBorder="1" applyAlignment="1">
      <alignment horizontal="left" vertical="center" wrapText="1"/>
    </xf>
    <xf numFmtId="0" fontId="9" fillId="5" borderId="6" xfId="0" applyFont="1" applyFill="1" applyBorder="1" applyAlignment="1">
      <alignment horizontal="left" vertical="center"/>
    </xf>
    <xf numFmtId="0" fontId="9" fillId="5" borderId="27" xfId="0" applyFont="1" applyFill="1" applyBorder="1" applyAlignment="1">
      <alignment horizontal="left" vertical="center"/>
    </xf>
    <xf numFmtId="0" fontId="9" fillId="5" borderId="8" xfId="0" applyFont="1" applyFill="1" applyBorder="1" applyAlignment="1">
      <alignment horizontal="left" vertical="center"/>
    </xf>
    <xf numFmtId="0" fontId="9" fillId="5" borderId="21" xfId="0" applyFont="1" applyFill="1" applyBorder="1" applyAlignment="1">
      <alignment horizontal="left" vertical="center"/>
    </xf>
    <xf numFmtId="0" fontId="9" fillId="5" borderId="10" xfId="0" applyFont="1" applyFill="1" applyBorder="1" applyAlignment="1">
      <alignment horizontal="left" vertical="center"/>
    </xf>
    <xf numFmtId="0" fontId="9" fillId="5" borderId="25" xfId="0" applyFont="1" applyFill="1" applyBorder="1" applyAlignment="1">
      <alignment horizontal="left" vertical="center"/>
    </xf>
    <xf numFmtId="0" fontId="9" fillId="2" borderId="14"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9" xfId="0" applyFont="1" applyFill="1" applyBorder="1" applyAlignment="1">
      <alignment horizontal="center" vertical="center"/>
    </xf>
    <xf numFmtId="0" fontId="9" fillId="5" borderId="5" xfId="0" applyFont="1" applyFill="1" applyBorder="1" applyAlignment="1">
      <alignment horizontal="left" vertical="center" shrinkToFit="1"/>
    </xf>
    <xf numFmtId="0" fontId="9" fillId="5" borderId="6" xfId="0" applyFont="1" applyFill="1" applyBorder="1" applyAlignment="1">
      <alignment horizontal="left" vertical="center" shrinkToFit="1"/>
    </xf>
    <xf numFmtId="0" fontId="9" fillId="5" borderId="7" xfId="0" applyFont="1" applyFill="1" applyBorder="1" applyAlignment="1">
      <alignment horizontal="left" vertical="center" shrinkToFit="1"/>
    </xf>
    <xf numFmtId="0" fontId="9" fillId="5" borderId="8" xfId="0" applyFont="1" applyFill="1" applyBorder="1" applyAlignment="1">
      <alignment horizontal="left" vertical="center" shrinkToFit="1"/>
    </xf>
    <xf numFmtId="0" fontId="9" fillId="5" borderId="0" xfId="0" applyFont="1" applyFill="1" applyAlignment="1">
      <alignment horizontal="left" vertical="center" shrinkToFit="1"/>
    </xf>
    <xf numFmtId="0" fontId="9" fillId="5" borderId="9" xfId="0" applyFont="1" applyFill="1" applyBorder="1" applyAlignment="1">
      <alignment horizontal="left" vertical="center" shrinkToFit="1"/>
    </xf>
    <xf numFmtId="0" fontId="9" fillId="5" borderId="10" xfId="0" applyFont="1" applyFill="1" applyBorder="1" applyAlignment="1">
      <alignment horizontal="left" vertical="center" shrinkToFit="1"/>
    </xf>
    <xf numFmtId="0" fontId="9" fillId="5" borderId="4" xfId="0" applyFont="1" applyFill="1" applyBorder="1" applyAlignment="1">
      <alignment horizontal="left" vertical="center" shrinkToFit="1"/>
    </xf>
    <xf numFmtId="0" fontId="9" fillId="5" borderId="11" xfId="0" applyFont="1" applyFill="1" applyBorder="1" applyAlignment="1">
      <alignment horizontal="left" vertical="center" shrinkToFit="1"/>
    </xf>
    <xf numFmtId="0" fontId="9" fillId="5" borderId="6" xfId="0" applyFont="1" applyFill="1" applyBorder="1" applyAlignment="1">
      <alignment horizontal="right" vertical="center"/>
    </xf>
    <xf numFmtId="0" fontId="9" fillId="5" borderId="0" xfId="0" applyFont="1" applyFill="1" applyAlignment="1">
      <alignment horizontal="right"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10" xfId="0" applyFont="1" applyBorder="1" applyAlignment="1">
      <alignment horizontal="center" vertical="center"/>
    </xf>
    <xf numFmtId="0" fontId="10" fillId="0" borderId="4" xfId="0" applyFont="1" applyBorder="1" applyAlignment="1">
      <alignment horizontal="center" vertical="center"/>
    </xf>
    <xf numFmtId="0" fontId="10" fillId="0" borderId="11" xfId="0" applyFont="1" applyBorder="1" applyAlignment="1">
      <alignment horizontal="center" vertical="center"/>
    </xf>
    <xf numFmtId="0" fontId="21" fillId="5" borderId="12" xfId="0" applyFont="1" applyFill="1" applyBorder="1" applyAlignment="1">
      <alignment horizontal="right" vertical="center" wrapText="1"/>
    </xf>
    <xf numFmtId="0" fontId="21" fillId="5" borderId="3" xfId="0" applyFont="1" applyFill="1" applyBorder="1" applyAlignment="1">
      <alignment horizontal="right" vertical="center" wrapText="1"/>
    </xf>
    <xf numFmtId="38" fontId="22" fillId="5" borderId="5" xfId="1" applyFont="1" applyFill="1" applyBorder="1" applyAlignment="1" applyProtection="1">
      <alignment horizontal="right" vertical="center"/>
    </xf>
    <xf numFmtId="38" fontId="22" fillId="5" borderId="6" xfId="1" applyFont="1" applyFill="1" applyBorder="1" applyAlignment="1" applyProtection="1">
      <alignment horizontal="right" vertical="center"/>
    </xf>
    <xf numFmtId="38" fontId="22" fillId="5" borderId="8" xfId="1" applyFont="1" applyFill="1" applyBorder="1" applyAlignment="1" applyProtection="1">
      <alignment horizontal="right" vertical="center"/>
    </xf>
    <xf numFmtId="38" fontId="22" fillId="5" borderId="0" xfId="1" applyFont="1" applyFill="1" applyBorder="1" applyAlignment="1" applyProtection="1">
      <alignment horizontal="right" vertical="center"/>
    </xf>
    <xf numFmtId="0" fontId="20" fillId="5" borderId="6"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20" fillId="5" borderId="0" xfId="0" applyFont="1" applyFill="1" applyAlignment="1">
      <alignment horizontal="center" vertical="center" wrapText="1"/>
    </xf>
    <xf numFmtId="0" fontId="20" fillId="5" borderId="9"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9"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21" fillId="5" borderId="2" xfId="0" applyFont="1" applyFill="1" applyBorder="1" applyAlignment="1">
      <alignment horizontal="right" vertical="top" wrapText="1"/>
    </xf>
    <xf numFmtId="0" fontId="21" fillId="5" borderId="12" xfId="0" applyFont="1" applyFill="1" applyBorder="1" applyAlignment="1">
      <alignment horizontal="right" vertical="top" wrapText="1"/>
    </xf>
    <xf numFmtId="0" fontId="21" fillId="5" borderId="3" xfId="0" applyFont="1" applyFill="1" applyBorder="1" applyAlignment="1">
      <alignment horizontal="right" vertical="top" wrapText="1"/>
    </xf>
    <xf numFmtId="0" fontId="9" fillId="5" borderId="0" xfId="0" applyFont="1" applyFill="1" applyAlignment="1">
      <alignment horizontal="left"/>
    </xf>
    <xf numFmtId="0" fontId="11" fillId="5" borderId="0" xfId="0" applyFont="1" applyFill="1" applyAlignment="1">
      <alignment horizontal="left"/>
    </xf>
    <xf numFmtId="0" fontId="9" fillId="2" borderId="0" xfId="0" applyFont="1" applyFill="1" applyAlignment="1">
      <alignment vertical="center" wrapText="1"/>
    </xf>
    <xf numFmtId="0" fontId="9" fillId="2" borderId="61" xfId="0" applyFont="1" applyFill="1" applyBorder="1" applyAlignment="1" applyProtection="1">
      <alignment horizontal="left" vertical="top" wrapText="1"/>
      <protection locked="0"/>
    </xf>
    <xf numFmtId="0" fontId="9" fillId="2" borderId="60" xfId="0" applyFont="1" applyFill="1" applyBorder="1" applyAlignment="1" applyProtection="1">
      <alignment horizontal="left" vertical="top"/>
      <protection locked="0"/>
    </xf>
    <xf numFmtId="0" fontId="9" fillId="2" borderId="59" xfId="0" applyFont="1" applyFill="1" applyBorder="1" applyAlignment="1" applyProtection="1">
      <alignment horizontal="left" vertical="top"/>
      <protection locked="0"/>
    </xf>
    <xf numFmtId="0" fontId="9" fillId="2" borderId="56" xfId="0" applyFont="1" applyFill="1" applyBorder="1" applyAlignment="1" applyProtection="1">
      <alignment horizontal="left" vertical="top"/>
      <protection locked="0"/>
    </xf>
    <xf numFmtId="0" fontId="9" fillId="2" borderId="0" xfId="0" applyFont="1" applyFill="1" applyAlignment="1" applyProtection="1">
      <alignment horizontal="left" vertical="top"/>
      <protection locked="0"/>
    </xf>
    <xf numFmtId="0" fontId="9" fillId="2" borderId="21" xfId="0" applyFont="1" applyFill="1" applyBorder="1" applyAlignment="1" applyProtection="1">
      <alignment horizontal="left" vertical="top"/>
      <protection locked="0"/>
    </xf>
    <xf numFmtId="0" fontId="9" fillId="2" borderId="28" xfId="0" applyFont="1" applyFill="1" applyBorder="1" applyAlignment="1" applyProtection="1">
      <alignment horizontal="left" vertical="top"/>
      <protection locked="0"/>
    </xf>
    <xf numFmtId="0" fontId="9" fillId="2" borderId="18" xfId="0" applyFont="1" applyFill="1" applyBorder="1" applyAlignment="1" applyProtection="1">
      <alignment horizontal="left" vertical="top"/>
      <protection locked="0"/>
    </xf>
    <xf numFmtId="0" fontId="9" fillId="2" borderId="19" xfId="0" applyFont="1" applyFill="1" applyBorder="1" applyAlignment="1" applyProtection="1">
      <alignment horizontal="left" vertical="top"/>
      <protection locked="0"/>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10" xfId="0" applyFont="1" applyFill="1" applyBorder="1" applyAlignment="1">
      <alignment horizontal="center" vertical="center"/>
    </xf>
    <xf numFmtId="0" fontId="9" fillId="4" borderId="4" xfId="0" applyFont="1" applyFill="1" applyBorder="1" applyAlignment="1">
      <alignment horizontal="center" vertical="center"/>
    </xf>
    <xf numFmtId="0" fontId="9" fillId="0" borderId="4" xfId="0" applyFont="1" applyBorder="1" applyAlignment="1">
      <alignment horizontal="center" vertical="center"/>
    </xf>
    <xf numFmtId="0" fontId="9" fillId="2" borderId="22" xfId="0" applyFont="1" applyFill="1" applyBorder="1" applyAlignment="1" applyProtection="1">
      <alignment horizontal="left" vertical="center"/>
      <protection locked="0"/>
    </xf>
    <xf numFmtId="0" fontId="9" fillId="2" borderId="37" xfId="0" applyFont="1" applyFill="1" applyBorder="1" applyAlignment="1" applyProtection="1">
      <alignment horizontal="left" vertical="center"/>
      <protection locked="0"/>
    </xf>
    <xf numFmtId="0" fontId="9" fillId="2" borderId="23" xfId="0" applyFont="1" applyFill="1" applyBorder="1" applyAlignment="1" applyProtection="1">
      <alignment horizontal="left" vertical="center"/>
      <protection locked="0"/>
    </xf>
    <xf numFmtId="0" fontId="9" fillId="0" borderId="22" xfId="0" applyFont="1" applyBorder="1" applyAlignment="1" applyProtection="1">
      <alignment horizontal="left" vertical="center"/>
      <protection locked="0"/>
    </xf>
    <xf numFmtId="0" fontId="9" fillId="0" borderId="37" xfId="0" applyFont="1" applyBorder="1" applyAlignment="1" applyProtection="1">
      <alignment horizontal="left" vertical="center"/>
      <protection locked="0"/>
    </xf>
    <xf numFmtId="0" fontId="9" fillId="4" borderId="7" xfId="0" applyFont="1" applyFill="1" applyBorder="1" applyAlignment="1">
      <alignment horizontal="center" vertical="center"/>
    </xf>
    <xf numFmtId="0" fontId="9" fillId="4" borderId="11" xfId="0" applyFont="1" applyFill="1" applyBorder="1" applyAlignment="1">
      <alignment horizontal="center" vertical="center"/>
    </xf>
    <xf numFmtId="0" fontId="9" fillId="5" borderId="5" xfId="0" applyFont="1" applyFill="1" applyBorder="1" applyAlignment="1">
      <alignment horizontal="left" vertical="center"/>
    </xf>
    <xf numFmtId="0" fontId="9" fillId="5" borderId="7" xfId="0" applyFont="1" applyFill="1" applyBorder="1" applyAlignment="1">
      <alignment horizontal="left" vertical="center"/>
    </xf>
    <xf numFmtId="0" fontId="9" fillId="5" borderId="11" xfId="0" applyFont="1" applyFill="1" applyBorder="1" applyAlignment="1">
      <alignment horizontal="left" vertical="center"/>
    </xf>
    <xf numFmtId="0" fontId="9" fillId="4" borderId="27"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0" xfId="0" applyFont="1" applyFill="1" applyAlignment="1">
      <alignment horizontal="center" vertical="center"/>
    </xf>
    <xf numFmtId="0" fontId="9" fillId="4" borderId="21" xfId="0" applyFont="1" applyFill="1" applyBorder="1" applyAlignment="1">
      <alignment horizontal="center" vertical="center"/>
    </xf>
    <xf numFmtId="0" fontId="9" fillId="2" borderId="22" xfId="0" applyFont="1" applyFill="1" applyBorder="1" applyAlignment="1" applyProtection="1">
      <alignment horizontal="left" vertical="top" wrapText="1"/>
      <protection locked="0"/>
    </xf>
    <xf numFmtId="0" fontId="9" fillId="2" borderId="37" xfId="0" applyFont="1" applyFill="1" applyBorder="1" applyAlignment="1" applyProtection="1">
      <alignment horizontal="left" vertical="top"/>
      <protection locked="0"/>
    </xf>
    <xf numFmtId="0" fontId="9" fillId="2" borderId="23" xfId="0" applyFont="1" applyFill="1" applyBorder="1" applyAlignment="1" applyProtection="1">
      <alignment horizontal="left" vertical="top"/>
      <protection locked="0"/>
    </xf>
    <xf numFmtId="0" fontId="9" fillId="2" borderId="22" xfId="0" applyFont="1" applyFill="1" applyBorder="1" applyAlignment="1" applyProtection="1">
      <alignment horizontal="left" vertical="top"/>
      <protection locked="0"/>
    </xf>
    <xf numFmtId="0" fontId="9" fillId="4" borderId="25" xfId="0" applyFont="1" applyFill="1" applyBorder="1" applyAlignment="1">
      <alignment horizontal="center" vertical="center"/>
    </xf>
    <xf numFmtId="0" fontId="9" fillId="4" borderId="27"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4" borderId="64" xfId="0" applyFont="1" applyFill="1" applyBorder="1" applyAlignment="1" applyProtection="1">
      <alignment horizontal="left" vertical="top" wrapText="1"/>
      <protection locked="0"/>
    </xf>
    <xf numFmtId="0" fontId="9" fillId="4" borderId="63" xfId="0" applyFont="1" applyFill="1" applyBorder="1" applyAlignment="1" applyProtection="1">
      <alignment horizontal="left" vertical="top" wrapText="1"/>
      <protection locked="0"/>
    </xf>
    <xf numFmtId="0" fontId="9" fillId="4" borderId="62" xfId="0" applyFont="1" applyFill="1" applyBorder="1" applyAlignment="1" applyProtection="1">
      <alignment horizontal="left" vertical="top" wrapText="1"/>
      <protection locked="0"/>
    </xf>
    <xf numFmtId="0" fontId="9" fillId="2" borderId="58" xfId="0" applyFont="1" applyFill="1" applyBorder="1" applyAlignment="1" applyProtection="1">
      <alignment horizontal="left" vertical="top" wrapText="1"/>
      <protection locked="0"/>
    </xf>
    <xf numFmtId="0" fontId="9" fillId="2" borderId="57" xfId="0" applyFont="1" applyFill="1" applyBorder="1" applyAlignment="1" applyProtection="1">
      <alignment horizontal="left" vertical="top" wrapText="1"/>
      <protection locked="0"/>
    </xf>
    <xf numFmtId="0" fontId="9" fillId="2" borderId="55" xfId="0" applyFont="1" applyFill="1" applyBorder="1" applyAlignment="1" applyProtection="1">
      <alignment horizontal="left" vertical="top" wrapText="1"/>
      <protection locked="0"/>
    </xf>
    <xf numFmtId="0" fontId="9" fillId="2" borderId="54" xfId="0" applyFont="1" applyFill="1" applyBorder="1" applyAlignment="1" applyProtection="1">
      <alignment horizontal="left" vertical="top" wrapText="1"/>
      <protection locked="0"/>
    </xf>
    <xf numFmtId="0" fontId="9" fillId="2" borderId="51" xfId="0" applyFont="1" applyFill="1" applyBorder="1" applyAlignment="1" applyProtection="1">
      <alignment horizontal="center" vertical="top" wrapText="1"/>
      <protection locked="0"/>
    </xf>
    <xf numFmtId="0" fontId="9" fillId="2" borderId="48" xfId="0" applyFont="1" applyFill="1" applyBorder="1" applyAlignment="1" applyProtection="1">
      <alignment horizontal="center" vertical="top" wrapText="1"/>
      <protection locked="0"/>
    </xf>
    <xf numFmtId="0" fontId="9" fillId="2" borderId="48" xfId="0" applyFont="1" applyFill="1" applyBorder="1" applyAlignment="1" applyProtection="1">
      <alignment horizontal="left" vertical="top"/>
      <protection locked="0"/>
    </xf>
    <xf numFmtId="0" fontId="9" fillId="2" borderId="49" xfId="0" applyFont="1" applyFill="1" applyBorder="1" applyAlignment="1" applyProtection="1">
      <alignment horizontal="left" vertical="top"/>
      <protection locked="0"/>
    </xf>
    <xf numFmtId="0" fontId="11" fillId="2" borderId="14" xfId="0" applyFont="1" applyFill="1" applyBorder="1" applyAlignment="1" applyProtection="1">
      <alignment horizontal="left" vertical="center"/>
      <protection locked="0"/>
    </xf>
    <xf numFmtId="0" fontId="11" fillId="2" borderId="15" xfId="0" applyFont="1" applyFill="1" applyBorder="1" applyAlignment="1" applyProtection="1">
      <alignment horizontal="left" vertical="center"/>
      <protection locked="0"/>
    </xf>
    <xf numFmtId="0" fontId="11" fillId="2" borderId="16" xfId="0" applyFont="1" applyFill="1" applyBorder="1" applyAlignment="1" applyProtection="1">
      <alignment horizontal="left" vertical="center"/>
      <protection locked="0"/>
    </xf>
    <xf numFmtId="0" fontId="11" fillId="2" borderId="17" xfId="0" applyFont="1" applyFill="1" applyBorder="1" applyAlignment="1" applyProtection="1">
      <alignment horizontal="left" vertical="center"/>
      <protection locked="0"/>
    </xf>
    <xf numFmtId="0" fontId="11" fillId="2" borderId="18" xfId="0" applyFont="1" applyFill="1" applyBorder="1" applyAlignment="1" applyProtection="1">
      <alignment horizontal="left" vertical="center"/>
      <protection locked="0"/>
    </xf>
    <xf numFmtId="0" fontId="11" fillId="2" borderId="19" xfId="0" applyFont="1" applyFill="1" applyBorder="1" applyAlignment="1" applyProtection="1">
      <alignment horizontal="left" vertical="center"/>
      <protection locked="0"/>
    </xf>
    <xf numFmtId="0" fontId="9" fillId="5" borderId="38" xfId="0" applyFont="1" applyFill="1" applyBorder="1" applyAlignment="1">
      <alignment horizontal="left" vertical="center"/>
    </xf>
    <xf numFmtId="0" fontId="9" fillId="5" borderId="37" xfId="0" applyFont="1" applyFill="1" applyBorder="1" applyAlignment="1">
      <alignment horizontal="left" vertical="center"/>
    </xf>
    <xf numFmtId="0" fontId="9" fillId="5" borderId="39" xfId="0" applyFont="1" applyFill="1" applyBorder="1" applyAlignment="1">
      <alignment horizontal="left" vertical="center"/>
    </xf>
    <xf numFmtId="49" fontId="11" fillId="2" borderId="14" xfId="0" applyNumberFormat="1" applyFont="1" applyFill="1" applyBorder="1" applyAlignment="1" applyProtection="1">
      <alignment horizontal="center" vertical="center"/>
      <protection locked="0"/>
    </xf>
    <xf numFmtId="49" fontId="11" fillId="2" borderId="15" xfId="0" applyNumberFormat="1" applyFont="1" applyFill="1" applyBorder="1" applyAlignment="1" applyProtection="1">
      <alignment horizontal="center" vertical="center"/>
      <protection locked="0"/>
    </xf>
    <xf numFmtId="49" fontId="11" fillId="2" borderId="17" xfId="0" applyNumberFormat="1" applyFont="1" applyFill="1" applyBorder="1" applyAlignment="1" applyProtection="1">
      <alignment horizontal="center" vertical="center"/>
      <protection locked="0"/>
    </xf>
    <xf numFmtId="49" fontId="11" fillId="2" borderId="18" xfId="0" applyNumberFormat="1" applyFont="1" applyFill="1" applyBorder="1" applyAlignment="1" applyProtection="1">
      <alignment horizontal="center" vertical="center"/>
      <protection locked="0"/>
    </xf>
    <xf numFmtId="0" fontId="11" fillId="0" borderId="15" xfId="0" applyFont="1" applyBorder="1" applyAlignment="1">
      <alignment horizontal="center" vertical="center"/>
    </xf>
    <xf numFmtId="0" fontId="11" fillId="0" borderId="18" xfId="0" applyFont="1" applyBorder="1" applyAlignment="1">
      <alignment horizontal="center" vertical="center"/>
    </xf>
    <xf numFmtId="49" fontId="11" fillId="2" borderId="16" xfId="0" applyNumberFormat="1" applyFont="1" applyFill="1" applyBorder="1" applyAlignment="1" applyProtection="1">
      <alignment horizontal="center" vertical="center"/>
      <protection locked="0"/>
    </xf>
    <xf numFmtId="49" fontId="11" fillId="2" borderId="19" xfId="0" applyNumberFormat="1" applyFont="1" applyFill="1" applyBorder="1" applyAlignment="1" applyProtection="1">
      <alignment horizontal="center" vertical="center"/>
      <protection locked="0"/>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1" fillId="0" borderId="0" xfId="0" applyFont="1" applyAlignment="1">
      <alignment horizontal="left" vertical="center"/>
    </xf>
    <xf numFmtId="0" fontId="11" fillId="0" borderId="9" xfId="0" applyFont="1" applyBorder="1" applyAlignment="1">
      <alignment horizontal="left" vertical="center"/>
    </xf>
    <xf numFmtId="0" fontId="11" fillId="2" borderId="20" xfId="0" applyFont="1" applyFill="1" applyBorder="1" applyAlignment="1" applyProtection="1">
      <alignment horizontal="left" vertical="center"/>
      <protection locked="0"/>
    </xf>
    <xf numFmtId="0" fontId="11" fillId="2" borderId="0" xfId="0" applyFont="1" applyFill="1" applyAlignment="1" applyProtection="1">
      <alignment horizontal="left" vertical="center"/>
      <protection locked="0"/>
    </xf>
    <xf numFmtId="0" fontId="11" fillId="2" borderId="21" xfId="0" applyFont="1" applyFill="1" applyBorder="1" applyAlignment="1" applyProtection="1">
      <alignment horizontal="left" vertical="center"/>
      <protection locked="0"/>
    </xf>
    <xf numFmtId="0" fontId="9" fillId="4" borderId="14" xfId="0" applyFont="1" applyFill="1" applyBorder="1" applyAlignment="1">
      <alignment horizontal="center" vertical="center" wrapText="1"/>
    </xf>
    <xf numFmtId="0" fontId="9" fillId="4" borderId="15" xfId="0" applyFont="1" applyFill="1" applyBorder="1" applyAlignment="1">
      <alignment horizontal="center" vertical="center"/>
    </xf>
    <xf numFmtId="0" fontId="9" fillId="4" borderId="16"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24" xfId="0" applyFont="1" applyFill="1" applyBorder="1" applyAlignment="1">
      <alignment horizontal="center" vertical="center"/>
    </xf>
    <xf numFmtId="0" fontId="21" fillId="2" borderId="30" xfId="0" applyFont="1" applyFill="1" applyBorder="1" applyAlignment="1" applyProtection="1">
      <alignment horizontal="left" vertical="center"/>
      <protection locked="0"/>
    </xf>
    <xf numFmtId="0" fontId="21" fillId="2" borderId="31" xfId="0" applyFont="1" applyFill="1" applyBorder="1" applyAlignment="1" applyProtection="1">
      <alignment horizontal="left" vertical="center"/>
      <protection locked="0"/>
    </xf>
    <xf numFmtId="0" fontId="21" fillId="2" borderId="32" xfId="0" applyFont="1" applyFill="1" applyBorder="1" applyAlignment="1" applyProtection="1">
      <alignment horizontal="left" vertical="center"/>
      <protection locked="0"/>
    </xf>
    <xf numFmtId="0" fontId="21" fillId="2" borderId="34" xfId="0" applyFont="1" applyFill="1" applyBorder="1" applyAlignment="1" applyProtection="1">
      <alignment horizontal="left" vertical="center"/>
      <protection locked="0"/>
    </xf>
    <xf numFmtId="0" fontId="21" fillId="2" borderId="33" xfId="0" applyFont="1" applyFill="1" applyBorder="1" applyAlignment="1" applyProtection="1">
      <alignment horizontal="left" vertical="center"/>
      <protection locked="0"/>
    </xf>
    <xf numFmtId="0" fontId="11" fillId="2" borderId="26" xfId="0" applyFont="1" applyFill="1" applyBorder="1" applyAlignment="1" applyProtection="1">
      <alignment horizontal="left" vertical="center"/>
      <protection locked="0"/>
    </xf>
    <xf numFmtId="0" fontId="11" fillId="2" borderId="6" xfId="0" applyFont="1" applyFill="1" applyBorder="1" applyAlignment="1" applyProtection="1">
      <alignment horizontal="left" vertical="center"/>
      <protection locked="0"/>
    </xf>
    <xf numFmtId="0" fontId="11" fillId="2" borderId="35" xfId="0" applyFont="1" applyFill="1" applyBorder="1" applyAlignment="1" applyProtection="1">
      <alignment horizontal="left" vertical="center"/>
      <protection locked="0"/>
    </xf>
    <xf numFmtId="0" fontId="11" fillId="2" borderId="29" xfId="0" applyFont="1" applyFill="1" applyBorder="1" applyAlignment="1" applyProtection="1">
      <alignment horizontal="left" vertical="center"/>
      <protection locked="0"/>
    </xf>
    <xf numFmtId="0" fontId="11" fillId="2" borderId="36" xfId="0" applyFont="1" applyFill="1" applyBorder="1" applyAlignment="1" applyProtection="1">
      <alignment horizontal="left" vertical="center"/>
      <protection locked="0"/>
    </xf>
    <xf numFmtId="0" fontId="11" fillId="2" borderId="27" xfId="0" applyFont="1" applyFill="1" applyBorder="1" applyAlignment="1" applyProtection="1">
      <alignment horizontal="left" vertical="center"/>
      <protection locked="0"/>
    </xf>
    <xf numFmtId="0" fontId="11" fillId="2" borderId="28" xfId="0" applyFont="1" applyFill="1" applyBorder="1" applyAlignment="1" applyProtection="1">
      <alignment horizontal="left" vertical="center"/>
      <protection locked="0"/>
    </xf>
    <xf numFmtId="176" fontId="11" fillId="2" borderId="14" xfId="0" applyNumberFormat="1" applyFont="1" applyFill="1" applyBorder="1" applyAlignment="1" applyProtection="1">
      <alignment horizontal="left" vertical="center"/>
      <protection locked="0"/>
    </xf>
    <xf numFmtId="176" fontId="11" fillId="2" borderId="15" xfId="0" applyNumberFormat="1" applyFont="1" applyFill="1" applyBorder="1" applyAlignment="1" applyProtection="1">
      <alignment horizontal="left" vertical="center"/>
      <protection locked="0"/>
    </xf>
    <xf numFmtId="176" fontId="11" fillId="2" borderId="16" xfId="0" applyNumberFormat="1" applyFont="1" applyFill="1" applyBorder="1" applyAlignment="1" applyProtection="1">
      <alignment horizontal="left" vertical="center"/>
      <protection locked="0"/>
    </xf>
    <xf numFmtId="176" fontId="11" fillId="2" borderId="17" xfId="0" applyNumberFormat="1" applyFont="1" applyFill="1" applyBorder="1" applyAlignment="1" applyProtection="1">
      <alignment horizontal="left" vertical="center"/>
      <protection locked="0"/>
    </xf>
    <xf numFmtId="176" fontId="11" fillId="2" borderId="18" xfId="0" applyNumberFormat="1" applyFont="1" applyFill="1" applyBorder="1" applyAlignment="1" applyProtection="1">
      <alignment horizontal="left" vertical="center"/>
      <protection locked="0"/>
    </xf>
    <xf numFmtId="176" fontId="11" fillId="2" borderId="19" xfId="0" applyNumberFormat="1" applyFont="1" applyFill="1" applyBorder="1" applyAlignment="1" applyProtection="1">
      <alignment horizontal="left" vertical="center"/>
      <protection locked="0"/>
    </xf>
    <xf numFmtId="176" fontId="14" fillId="5" borderId="8" xfId="0" applyNumberFormat="1" applyFont="1" applyFill="1" applyBorder="1" applyAlignment="1" applyProtection="1">
      <alignment horizontal="right" vertical="center"/>
      <protection locked="0"/>
    </xf>
    <xf numFmtId="176" fontId="14" fillId="5" borderId="0" xfId="0" applyNumberFormat="1" applyFont="1" applyFill="1" applyAlignment="1" applyProtection="1">
      <alignment horizontal="right" vertical="center"/>
      <protection locked="0"/>
    </xf>
    <xf numFmtId="176" fontId="14" fillId="5" borderId="10" xfId="0" applyNumberFormat="1" applyFont="1" applyFill="1" applyBorder="1" applyAlignment="1" applyProtection="1">
      <alignment horizontal="right" vertical="center"/>
      <protection locked="0"/>
    </xf>
    <xf numFmtId="176" fontId="14" fillId="5" borderId="4" xfId="0" applyNumberFormat="1" applyFont="1" applyFill="1" applyBorder="1" applyAlignment="1" applyProtection="1">
      <alignment horizontal="right" vertical="center"/>
      <protection locked="0"/>
    </xf>
    <xf numFmtId="49" fontId="11" fillId="2" borderId="14" xfId="0" applyNumberFormat="1" applyFont="1" applyFill="1" applyBorder="1" applyAlignment="1" applyProtection="1">
      <alignment horizontal="left" vertical="center"/>
      <protection locked="0"/>
    </xf>
    <xf numFmtId="49" fontId="11" fillId="2" borderId="15" xfId="0" applyNumberFormat="1" applyFont="1" applyFill="1" applyBorder="1" applyAlignment="1" applyProtection="1">
      <alignment horizontal="left" vertical="center"/>
      <protection locked="0"/>
    </xf>
    <xf numFmtId="49" fontId="11" fillId="2" borderId="16" xfId="0" applyNumberFormat="1" applyFont="1" applyFill="1" applyBorder="1" applyAlignment="1" applyProtection="1">
      <alignment horizontal="left" vertical="center"/>
      <protection locked="0"/>
    </xf>
    <xf numFmtId="49" fontId="11" fillId="2" borderId="17" xfId="0" applyNumberFormat="1" applyFont="1" applyFill="1" applyBorder="1" applyAlignment="1" applyProtection="1">
      <alignment horizontal="left" vertical="center"/>
      <protection locked="0"/>
    </xf>
    <xf numFmtId="49" fontId="11" fillId="2" borderId="18" xfId="0" applyNumberFormat="1" applyFont="1" applyFill="1" applyBorder="1" applyAlignment="1" applyProtection="1">
      <alignment horizontal="left" vertical="center"/>
      <protection locked="0"/>
    </xf>
    <xf numFmtId="49" fontId="11" fillId="2" borderId="19" xfId="0" applyNumberFormat="1" applyFont="1" applyFill="1" applyBorder="1" applyAlignment="1" applyProtection="1">
      <alignment horizontal="left" vertical="center"/>
      <protection locked="0"/>
    </xf>
    <xf numFmtId="0" fontId="21" fillId="0" borderId="20" xfId="0" applyFont="1" applyBorder="1" applyAlignment="1">
      <alignment horizontal="left" vertical="center" wrapText="1"/>
    </xf>
    <xf numFmtId="0" fontId="21" fillId="0" borderId="0" xfId="0" applyFont="1" applyAlignment="1">
      <alignment horizontal="left" vertical="center" wrapText="1"/>
    </xf>
    <xf numFmtId="0" fontId="21" fillId="0" borderId="24" xfId="0" applyFont="1" applyBorder="1" applyAlignment="1">
      <alignment horizontal="left" vertical="center" wrapText="1"/>
    </xf>
    <xf numFmtId="0" fontId="21" fillId="0" borderId="4" xfId="0" applyFont="1" applyBorder="1" applyAlignment="1">
      <alignment horizontal="left" vertical="center" wrapText="1"/>
    </xf>
    <xf numFmtId="0" fontId="16" fillId="2" borderId="6" xfId="0" applyFont="1" applyFill="1" applyBorder="1" applyAlignment="1">
      <alignment horizontal="center" vertical="center"/>
    </xf>
    <xf numFmtId="0" fontId="16" fillId="2" borderId="0" xfId="0" applyFont="1" applyFill="1" applyAlignment="1">
      <alignment horizontal="center" vertical="center"/>
    </xf>
    <xf numFmtId="0" fontId="12" fillId="5" borderId="0" xfId="0" applyFont="1" applyFill="1" applyAlignment="1">
      <alignment horizontal="left" vertical="center" shrinkToFit="1"/>
    </xf>
    <xf numFmtId="0" fontId="26" fillId="8" borderId="4" xfId="0" applyFont="1" applyFill="1" applyBorder="1" applyAlignment="1">
      <alignment horizontal="center" vertical="center"/>
    </xf>
    <xf numFmtId="0" fontId="0" fillId="0" borderId="1" xfId="0" applyBorder="1">
      <alignment vertical="center"/>
    </xf>
    <xf numFmtId="0" fontId="0" fillId="2" borderId="1" xfId="0" applyFill="1" applyBorder="1" applyAlignment="1">
      <alignment horizontal="center" vertical="center"/>
    </xf>
    <xf numFmtId="0" fontId="0" fillId="11" borderId="1" xfId="0" applyFill="1" applyBorder="1" applyAlignment="1">
      <alignment horizontal="center" vertical="center"/>
    </xf>
    <xf numFmtId="0" fontId="0" fillId="4" borderId="3" xfId="0" applyFill="1" applyBorder="1">
      <alignment vertical="center"/>
    </xf>
    <xf numFmtId="0" fontId="9" fillId="0" borderId="0" xfId="0" applyFont="1" applyAlignment="1">
      <alignment horizontal="left" vertical="center"/>
    </xf>
    <xf numFmtId="0" fontId="9" fillId="0" borderId="4" xfId="0" applyFont="1" applyBorder="1" applyAlignment="1">
      <alignment horizontal="left" vertical="center"/>
    </xf>
    <xf numFmtId="0" fontId="11" fillId="2" borderId="14" xfId="0" applyFont="1" applyFill="1" applyBorder="1" applyAlignment="1" applyProtection="1">
      <alignment horizontal="left" vertical="center" wrapText="1"/>
      <protection locked="0"/>
    </xf>
    <xf numFmtId="0" fontId="11" fillId="0" borderId="17" xfId="0" applyFont="1" applyBorder="1" applyAlignment="1" applyProtection="1">
      <alignment horizontal="left" vertical="center"/>
      <protection locked="0"/>
    </xf>
    <xf numFmtId="0" fontId="11" fillId="0" borderId="18" xfId="0" applyFont="1" applyBorder="1" applyAlignment="1" applyProtection="1">
      <alignment horizontal="left" vertical="center"/>
      <protection locked="0"/>
    </xf>
    <xf numFmtId="0" fontId="11" fillId="2" borderId="14" xfId="0" applyFont="1" applyFill="1" applyBorder="1" applyProtection="1">
      <alignment vertical="center"/>
      <protection locked="0"/>
    </xf>
    <xf numFmtId="0" fontId="11" fillId="2" borderId="15" xfId="0" applyFont="1" applyFill="1" applyBorder="1" applyProtection="1">
      <alignment vertical="center"/>
      <protection locked="0"/>
    </xf>
    <xf numFmtId="0" fontId="11" fillId="2" borderId="16" xfId="0" applyFont="1" applyFill="1" applyBorder="1" applyProtection="1">
      <alignment vertical="center"/>
      <protection locked="0"/>
    </xf>
    <xf numFmtId="0" fontId="11" fillId="2" borderId="17" xfId="0" applyFont="1" applyFill="1" applyBorder="1" applyProtection="1">
      <alignment vertical="center"/>
      <protection locked="0"/>
    </xf>
    <xf numFmtId="0" fontId="11" fillId="2" borderId="18" xfId="0" applyFont="1" applyFill="1" applyBorder="1" applyProtection="1">
      <alignment vertical="center"/>
      <protection locked="0"/>
    </xf>
    <xf numFmtId="0" fontId="11" fillId="2" borderId="19" xfId="0" applyFont="1" applyFill="1" applyBorder="1" applyProtection="1">
      <alignment vertical="center"/>
      <protection locked="0"/>
    </xf>
    <xf numFmtId="176" fontId="11" fillId="5" borderId="8" xfId="0" applyNumberFormat="1" applyFont="1" applyFill="1" applyBorder="1" applyAlignment="1" applyProtection="1">
      <alignment horizontal="left" vertical="center"/>
      <protection locked="0"/>
    </xf>
    <xf numFmtId="176" fontId="11" fillId="5" borderId="0" xfId="0" applyNumberFormat="1" applyFont="1" applyFill="1" applyAlignment="1" applyProtection="1">
      <alignment horizontal="left" vertical="center"/>
      <protection locked="0"/>
    </xf>
    <xf numFmtId="176" fontId="11" fillId="5" borderId="9" xfId="0" applyNumberFormat="1" applyFont="1" applyFill="1" applyBorder="1" applyAlignment="1" applyProtection="1">
      <alignment horizontal="left" vertical="center"/>
      <protection locked="0"/>
    </xf>
    <xf numFmtId="176" fontId="11" fillId="5" borderId="10" xfId="0" applyNumberFormat="1" applyFont="1" applyFill="1" applyBorder="1" applyAlignment="1" applyProtection="1">
      <alignment horizontal="left" vertical="center"/>
      <protection locked="0"/>
    </xf>
    <xf numFmtId="176" fontId="11" fillId="5" borderId="4" xfId="0" applyNumberFormat="1" applyFont="1" applyFill="1" applyBorder="1" applyAlignment="1" applyProtection="1">
      <alignment horizontal="left" vertical="center"/>
      <protection locked="0"/>
    </xf>
    <xf numFmtId="176" fontId="11" fillId="5" borderId="11" xfId="0" applyNumberFormat="1" applyFont="1" applyFill="1" applyBorder="1" applyAlignment="1" applyProtection="1">
      <alignment horizontal="left" vertical="center"/>
      <protection locked="0"/>
    </xf>
    <xf numFmtId="0" fontId="9" fillId="5" borderId="6" xfId="0" applyFont="1" applyFill="1" applyBorder="1" applyAlignment="1">
      <alignment horizontal="left" vertical="center" wrapText="1"/>
    </xf>
    <xf numFmtId="0" fontId="9" fillId="5" borderId="7" xfId="0" applyFont="1" applyFill="1" applyBorder="1" applyAlignment="1">
      <alignment horizontal="left" vertical="center" wrapText="1"/>
    </xf>
    <xf numFmtId="0" fontId="9" fillId="5" borderId="8" xfId="0" applyFont="1" applyFill="1" applyBorder="1" applyAlignment="1">
      <alignment horizontal="left" vertical="center" wrapText="1"/>
    </xf>
    <xf numFmtId="0" fontId="9" fillId="5" borderId="0" xfId="0" applyFont="1" applyFill="1" applyAlignment="1">
      <alignment horizontal="left" vertical="center" wrapText="1"/>
    </xf>
    <xf numFmtId="0" fontId="9" fillId="5" borderId="9" xfId="0" applyFont="1" applyFill="1" applyBorder="1" applyAlignment="1">
      <alignment horizontal="left" vertical="center" wrapText="1"/>
    </xf>
    <xf numFmtId="0" fontId="9" fillId="5" borderId="10" xfId="0" applyFont="1" applyFill="1" applyBorder="1" applyAlignment="1">
      <alignment horizontal="left" vertical="center" wrapText="1"/>
    </xf>
    <xf numFmtId="0" fontId="9" fillId="5" borderId="4" xfId="0" applyFont="1" applyFill="1" applyBorder="1" applyAlignment="1">
      <alignment horizontal="left" vertical="center" wrapText="1"/>
    </xf>
    <xf numFmtId="0" fontId="9" fillId="5" borderId="11" xfId="0" applyFont="1" applyFill="1" applyBorder="1" applyAlignment="1">
      <alignment horizontal="left" vertical="center" wrapText="1"/>
    </xf>
    <xf numFmtId="0" fontId="9" fillId="5" borderId="5" xfId="0" applyFont="1" applyFill="1" applyBorder="1" applyAlignment="1">
      <alignment horizontal="center" vertical="center"/>
    </xf>
    <xf numFmtId="0" fontId="9" fillId="5" borderId="7" xfId="0" applyFont="1" applyFill="1" applyBorder="1" applyAlignment="1">
      <alignment horizontal="center" vertical="center"/>
    </xf>
    <xf numFmtId="0" fontId="9" fillId="5" borderId="8" xfId="0" applyFont="1" applyFill="1" applyBorder="1" applyAlignment="1">
      <alignment horizontal="center" vertical="center"/>
    </xf>
    <xf numFmtId="0" fontId="9" fillId="5" borderId="9" xfId="0" applyFont="1" applyFill="1" applyBorder="1" applyAlignment="1">
      <alignment horizontal="center" vertical="center"/>
    </xf>
    <xf numFmtId="0" fontId="9" fillId="5" borderId="10" xfId="0" applyFont="1" applyFill="1" applyBorder="1" applyAlignment="1">
      <alignment horizontal="center" vertical="center"/>
    </xf>
    <xf numFmtId="0" fontId="9" fillId="5" borderId="11" xfId="0" applyFont="1" applyFill="1" applyBorder="1" applyAlignment="1">
      <alignment horizontal="center" vertical="center"/>
    </xf>
    <xf numFmtId="0" fontId="11" fillId="5" borderId="5" xfId="0" applyFont="1" applyFill="1" applyBorder="1" applyAlignment="1">
      <alignment horizontal="left" vertical="center" wrapText="1"/>
    </xf>
    <xf numFmtId="0" fontId="11" fillId="5" borderId="6" xfId="0" applyFont="1" applyFill="1" applyBorder="1" applyAlignment="1">
      <alignment horizontal="left" vertical="center" wrapText="1"/>
    </xf>
    <xf numFmtId="0" fontId="11" fillId="5" borderId="7" xfId="0" applyFont="1" applyFill="1" applyBorder="1" applyAlignment="1">
      <alignment horizontal="left" vertical="center" wrapText="1"/>
    </xf>
    <xf numFmtId="0" fontId="11" fillId="5" borderId="8" xfId="0" applyFont="1" applyFill="1" applyBorder="1" applyAlignment="1">
      <alignment horizontal="left" vertical="center" wrapText="1"/>
    </xf>
    <xf numFmtId="0" fontId="11" fillId="5" borderId="0" xfId="0" applyFont="1" applyFill="1" applyAlignment="1">
      <alignment horizontal="left" vertical="center" wrapText="1"/>
    </xf>
    <xf numFmtId="0" fontId="11" fillId="5" borderId="9" xfId="0" applyFont="1" applyFill="1" applyBorder="1" applyAlignment="1">
      <alignment horizontal="left" vertical="center" wrapText="1"/>
    </xf>
    <xf numFmtId="0" fontId="11" fillId="5" borderId="10" xfId="0" applyFont="1" applyFill="1" applyBorder="1" applyAlignment="1">
      <alignment horizontal="left" vertical="center" wrapText="1"/>
    </xf>
    <xf numFmtId="0" fontId="11" fillId="5" borderId="4" xfId="0" applyFont="1" applyFill="1" applyBorder="1" applyAlignment="1">
      <alignment horizontal="left" vertical="center" wrapText="1"/>
    </xf>
    <xf numFmtId="0" fontId="11" fillId="5" borderId="11" xfId="0" applyFont="1" applyFill="1" applyBorder="1" applyAlignment="1">
      <alignment horizontal="left" vertical="center" wrapText="1"/>
    </xf>
    <xf numFmtId="0" fontId="13" fillId="7" borderId="5" xfId="0" applyFont="1" applyFill="1" applyBorder="1" applyAlignment="1">
      <alignment horizontal="left" vertical="center"/>
    </xf>
    <xf numFmtId="0" fontId="13" fillId="7" borderId="6" xfId="0" applyFont="1" applyFill="1" applyBorder="1" applyAlignment="1">
      <alignment horizontal="left" vertical="center"/>
    </xf>
    <xf numFmtId="0" fontId="13" fillId="7" borderId="7" xfId="0" applyFont="1" applyFill="1" applyBorder="1" applyAlignment="1">
      <alignment horizontal="left" vertical="center"/>
    </xf>
    <xf numFmtId="0" fontId="13" fillId="7" borderId="10" xfId="0" applyFont="1" applyFill="1" applyBorder="1" applyAlignment="1">
      <alignment horizontal="left" vertical="center"/>
    </xf>
    <xf numFmtId="0" fontId="13" fillId="7" borderId="4" xfId="0" applyFont="1" applyFill="1" applyBorder="1" applyAlignment="1">
      <alignment horizontal="left" vertical="center"/>
    </xf>
    <xf numFmtId="0" fontId="13" fillId="7" borderId="11" xfId="0" applyFont="1" applyFill="1" applyBorder="1" applyAlignment="1">
      <alignment horizontal="left" vertical="center"/>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0" xfId="0" applyFont="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4" xfId="0" applyFont="1" applyBorder="1" applyAlignment="1">
      <alignment horizontal="left" vertical="center" wrapText="1"/>
    </xf>
    <xf numFmtId="0" fontId="9" fillId="0" borderId="11" xfId="0" applyFont="1" applyBorder="1" applyAlignment="1">
      <alignment horizontal="left" vertical="center" wrapText="1"/>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10"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1" xfId="0" applyFont="1" applyFill="1" applyBorder="1" applyAlignment="1">
      <alignment horizontal="center" vertical="center"/>
    </xf>
    <xf numFmtId="0" fontId="9" fillId="4" borderId="1" xfId="0" applyFont="1" applyFill="1" applyBorder="1" applyAlignment="1">
      <alignment horizontal="center" vertical="center"/>
    </xf>
    <xf numFmtId="0" fontId="11" fillId="5" borderId="0" xfId="0" applyFont="1" applyFill="1" applyAlignment="1">
      <alignment horizontal="left" vertical="center"/>
    </xf>
    <xf numFmtId="0" fontId="11" fillId="5" borderId="4" xfId="0" applyFont="1" applyFill="1" applyBorder="1" applyAlignment="1">
      <alignment horizontal="left" vertical="center"/>
    </xf>
    <xf numFmtId="0" fontId="9" fillId="5" borderId="1" xfId="0" applyFont="1" applyFill="1" applyBorder="1" applyAlignment="1">
      <alignment horizontal="left" vertical="center" wrapText="1"/>
    </xf>
    <xf numFmtId="0" fontId="11" fillId="5" borderId="1" xfId="0" applyFont="1" applyFill="1" applyBorder="1" applyAlignment="1">
      <alignment horizontal="left" vertical="center" wrapText="1"/>
    </xf>
    <xf numFmtId="0" fontId="0" fillId="0" borderId="0" xfId="0" applyAlignment="1" applyProtection="1">
      <alignment vertical="center" wrapText="1"/>
      <protection locked="0"/>
    </xf>
    <xf numFmtId="0" fontId="0" fillId="4" borderId="1" xfId="0" applyFill="1" applyBorder="1" applyProtection="1">
      <alignment vertical="center"/>
      <protection locked="0"/>
    </xf>
    <xf numFmtId="0" fontId="5" fillId="0" borderId="6" xfId="0" applyFont="1" applyBorder="1" applyAlignment="1">
      <alignment horizontal="left" vertical="center"/>
    </xf>
    <xf numFmtId="0" fontId="7" fillId="0" borderId="0" xfId="0" applyFont="1" applyAlignment="1">
      <alignment horizontal="right" vertical="center"/>
    </xf>
    <xf numFmtId="0" fontId="0" fillId="3" borderId="0" xfId="0" applyFill="1" applyAlignment="1">
      <alignment horizontal="left" vertical="top"/>
    </xf>
    <xf numFmtId="0" fontId="0" fillId="3" borderId="0" xfId="0" applyFill="1" applyAlignment="1">
      <alignment horizontal="left" vertical="center"/>
    </xf>
    <xf numFmtId="0" fontId="31" fillId="0" borderId="0" xfId="0" applyFont="1" applyAlignment="1">
      <alignment horizontal="left" vertical="top" wrapText="1"/>
    </xf>
    <xf numFmtId="0" fontId="0" fillId="4" borderId="1" xfId="0" applyFill="1" applyBorder="1" applyAlignment="1">
      <alignment horizontal="center" vertical="center"/>
    </xf>
  </cellXfs>
  <cellStyles count="5">
    <cellStyle name="20% - アクセント 6" xfId="3" builtinId="50"/>
    <cellStyle name="60% - アクセント 6" xfId="4" builtinId="52"/>
    <cellStyle name="ハイパーリンク" xfId="2" builtinId="8"/>
    <cellStyle name="桁区切り" xfId="1" builtinId="6"/>
    <cellStyle name="標準" xfId="0" builtinId="0"/>
  </cellStyles>
  <dxfs count="5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patternFill>
      </fill>
    </dxf>
    <dxf>
      <fill>
        <patternFill>
          <bgColor theme="0" tint="-0.34998626667073579"/>
        </patternFill>
      </fill>
    </dxf>
    <dxf>
      <fill>
        <patternFill>
          <bgColor theme="0"/>
        </patternFill>
      </fill>
    </dxf>
    <dxf>
      <font>
        <b/>
        <i val="0"/>
        <color rgb="FF0000FF"/>
      </font>
      <fill>
        <patternFill>
          <bgColor rgb="FFCCFFFF"/>
        </patternFill>
      </fill>
    </dxf>
    <dxf>
      <fill>
        <patternFill>
          <bgColor theme="0"/>
        </patternFill>
      </fill>
    </dxf>
    <dxf>
      <fill>
        <patternFill>
          <bgColor theme="0" tint="-0.34998626667073579"/>
        </patternFill>
      </fill>
    </dxf>
    <dxf>
      <fill>
        <patternFill>
          <bgColor theme="0"/>
        </patternFill>
      </fill>
    </dxf>
    <dxf>
      <fill>
        <patternFill patternType="solid">
          <bgColor theme="0"/>
        </patternFill>
      </fill>
    </dxf>
    <dxf>
      <fill>
        <patternFill>
          <bgColor theme="0" tint="-0.34998626667073579"/>
        </patternFill>
      </fill>
    </dxf>
    <dxf>
      <fill>
        <patternFill>
          <bgColor theme="0"/>
        </patternFill>
      </fill>
    </dxf>
    <dxf>
      <fill>
        <patternFill>
          <bgColor theme="0" tint="-0.3499862666707357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i val="0"/>
        <color rgb="FFFF0000"/>
      </font>
    </dxf>
  </dxfs>
  <tableStyles count="0" defaultTableStyle="TableStyleMedium2" defaultPivotStyle="PivotStyleLight16"/>
  <colors>
    <mruColors>
      <color rgb="FF0000FF"/>
      <color rgb="FFCCFFFF"/>
      <color rgb="FFFCE4D6"/>
      <color rgb="FFEDE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AU$64"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U$31"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AU$31" lockText="1" noThreeD="1"/>
</file>

<file path=xl/ctrlProps/ctrlProp4.xml><?xml version="1.0" encoding="utf-8"?>
<formControlPr xmlns="http://schemas.microsoft.com/office/spreadsheetml/2009/9/main" objectType="CheckBox" fmlaLink="$AU$27"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64</xdr:row>
          <xdr:rowOff>30480</xdr:rowOff>
        </xdr:from>
        <xdr:to>
          <xdr:col>44</xdr:col>
          <xdr:colOff>76200</xdr:colOff>
          <xdr:row>65</xdr:row>
          <xdr:rowOff>121920</xdr:rowOff>
        </xdr:to>
        <xdr:sp macro="" textlink="">
          <xdr:nvSpPr>
            <xdr:cNvPr id="70677" name="Check Box 21" hidden="1">
              <a:extLst>
                <a:ext uri="{63B3BB69-23CF-44E3-9099-C40C66FF867C}">
                  <a14:compatExt spid="_x0000_s70677"/>
                </a:ext>
                <a:ext uri="{FF2B5EF4-FFF2-40B4-BE49-F238E27FC236}">
                  <a16:creationId xmlns:a16="http://schemas.microsoft.com/office/drawing/2014/main" id="{00000000-0008-0000-0100-000015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70683" name="Check Box 27" hidden="1">
              <a:extLst>
                <a:ext uri="{63B3BB69-23CF-44E3-9099-C40C66FF867C}">
                  <a14:compatExt spid="_x0000_s70683"/>
                </a:ext>
                <a:ext uri="{FF2B5EF4-FFF2-40B4-BE49-F238E27FC236}">
                  <a16:creationId xmlns:a16="http://schemas.microsoft.com/office/drawing/2014/main" id="{00000000-0008-0000-0100-00001B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70684" name="Check Box 28" hidden="1">
              <a:extLst>
                <a:ext uri="{63B3BB69-23CF-44E3-9099-C40C66FF867C}">
                  <a14:compatExt spid="_x0000_s70684"/>
                </a:ext>
                <a:ext uri="{FF2B5EF4-FFF2-40B4-BE49-F238E27FC236}">
                  <a16:creationId xmlns:a16="http://schemas.microsoft.com/office/drawing/2014/main" id="{00000000-0008-0000-0100-00001C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1060450</xdr:colOff>
      <xdr:row>35</xdr:row>
      <xdr:rowOff>0</xdr:rowOff>
    </xdr:from>
    <xdr:to>
      <xdr:col>69</xdr:col>
      <xdr:colOff>1270</xdr:colOff>
      <xdr:row>116</xdr:row>
      <xdr:rowOff>68580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720330" y="6096000"/>
          <a:ext cx="7985760" cy="11567160"/>
          <a:chOff x="5193030" y="1026795"/>
          <a:chExt cx="9008745" cy="11603355"/>
        </a:xfrm>
      </xdr:grpSpPr>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5193030" y="1026795"/>
            <a:ext cx="9008745" cy="11603355"/>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050" b="1" u="none">
                <a:solidFill>
                  <a:srgbClr val="FF0000"/>
                </a:solidFill>
                <a:latin typeface="ＭＳ Ｐゴシック" panose="020B0600070205080204" pitchFamily="50" charset="-128"/>
                <a:ea typeface="ＭＳ Ｐゴシック" panose="020B0600070205080204" pitchFamily="50" charset="-128"/>
              </a:rPr>
              <a:t>■「製品の明細」の入力については、以下の内容を必ずご確認の上、入力してください。</a:t>
            </a:r>
            <a:endParaRPr kumimoji="1" lang="en-US" altLang="ja-JP" sz="1050" b="1" u="none">
              <a:solidFill>
                <a:srgbClr val="FF0000"/>
              </a:solidFill>
              <a:latin typeface="ＭＳ Ｐゴシック" panose="020B0600070205080204" pitchFamily="50" charset="-128"/>
              <a:ea typeface="ＭＳ Ｐゴシック" panose="020B0600070205080204" pitchFamily="50" charset="-128"/>
            </a:endParaRPr>
          </a:p>
          <a:p>
            <a:pPr algn="l"/>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製品の登録申請は、製品が単体で稼働でき、省力化効果が発揮できる最低限の単位で登録を行ってください。</a:t>
            </a: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（省力化効果に関連しないシステムや周辺機器等を含めることは認められません。）</a:t>
            </a:r>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当該製品の周辺機器等の構成要素について、それが製品本体と一体不可分であるものや、存在することでさらなる省力化効果を</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発揮するもの</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あるいは、置き換え可能となる機能・性能を有するもの</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については登録可能であり、その場合は必要最低限の製品及び</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周辺機器等のみを１つのパッケージとして登録することが必要となります。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ただし、省力化効果に影響を及ぼさないものや、製品本体の稼働に必ずしも必要としない製品や部品等の構成要素がパッケージ内に</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含まれている場合は対象外となります。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sng">
                <a:solidFill>
                  <a:schemeClr val="tx1"/>
                </a:solidFill>
                <a:latin typeface="ＭＳ Ｐゴシック" panose="020B0600070205080204" pitchFamily="50" charset="-128"/>
                <a:ea typeface="ＭＳ Ｐゴシック" panose="020B0600070205080204" pitchFamily="50" charset="-128"/>
              </a:rPr>
              <a:t>製品の登録申請にあたって、それら周辺機器等の構成要素についてはすべて、「製品の明細」に記入していただく必要があります。</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「製品の明細」に記載があるにも関わらず、実績報告で提出された請求書等や実地調査において、「製品の明細」に記載の品目が</a:t>
            </a:r>
            <a:endParaRPr kumimoji="1" lang="en-US" altLang="ja-JP" sz="1000" b="1" u="none">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確認できない場合は、交付決定取消となります。また、「製品の明細」に記載のない項目は補助対象経費として認められません。</a:t>
            </a:r>
          </a:p>
          <a:p>
            <a:pPr algn="l"/>
            <a:endParaRPr kumimoji="1" lang="ja-JP" altLang="en-US"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「製品の明細」に記載した内容において、省力化性能に係る内容でないと事務局が判断する場合は、当該項目から除いて再度、</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登録を行っていただきます。（ＮＧの例：省力化性能に関わらない什器や設定のためのＰＣ、タブレット、スマートフォン　等）</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製品本体にあたるもの及び</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製品本体と併せて登録するシステムや周辺機器等で登録した個数について、交付申請時には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セットあたり必ず製品登録時の個数分を申請いただくことが必要であり、セット内において構成要素の個数を増減させることは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できません。実績報告時において、交付申請時の個数（製品登録時の個数）が購入されていないことが確認できた場合は、省力化効果を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発揮するための必要最低限の製品及び周辺機器等が購入されていないと判断し、補助金の交付ができません。また、実地検査において</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交付申請時の個数（製品登録時の個数）が購入されていないことが確認できた場合は、交付決定取消となります。</a:t>
            </a: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ただし、製品登録時に登録した個数以上を補助対象外経費として購入することは妨げません。</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≪「製品の明細」入力方法について≫</a:t>
            </a:r>
          </a:p>
          <a:p>
            <a:pPr algn="l"/>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製品本体にあたるものを</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に入力してください。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省力化効果を発揮するために最低限必要な数量を申請してください。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原則、製品本体の数量は１になると想定しておりますが、省力化効果を発揮するために最低でも複数個の製品が必要であり、</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周辺機器等との個数の組み合わせが複数パターン存在し一様に決められない場合は、本シートおよび③納品実績報告書のシートの</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製品本体の数量を２以上で入力し、申請を行ってください。</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なお、本体にあたる項目は１つのみで、複数の項目を指定することはできません。</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br>
              <a:rPr kumimoji="1" lang="en-US" altLang="ja-JP" sz="1000" b="0" u="none">
                <a:solidFill>
                  <a:schemeClr val="tx1"/>
                </a:solidFill>
                <a:latin typeface="ＭＳ Ｐゴシック" panose="020B0600070205080204" pitchFamily="50" charset="-128"/>
                <a:ea typeface="ＭＳ Ｐゴシック" panose="020B0600070205080204" pitchFamily="50" charset="-128"/>
              </a:rPr>
            </a:b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①</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製品本体単体では稼働しない場合又は省力化効果を発揮しない場合／②置き換えが可能な機能・性能を有する場合／③当該製品の</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周辺機器等の構成要素が存在することで更なる省力化効果を発揮する場合については、その構成要素となるシステムや周辺機器等を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すべて</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に入力してください。また、省力化効果を発揮するために最低限必要な数量を申請してください。</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（システム・周辺機器等がない）≫　スチームコンベクションオーブンの場合</a:t>
            </a: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（システム・周辺機器等がある）≫　自動精算機の場合</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xdr:txBody>
      </xdr:sp>
      <xdr:pic>
        <xdr:nvPicPr>
          <xdr:cNvPr id="7" name="図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2867" y="7915220"/>
            <a:ext cx="6216911" cy="16079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図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22867" y="10217754"/>
            <a:ext cx="6193999" cy="160926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53</xdr:col>
      <xdr:colOff>68580</xdr:colOff>
      <xdr:row>7</xdr:row>
      <xdr:rowOff>0</xdr:rowOff>
    </xdr:from>
    <xdr:to>
      <xdr:col>69</xdr:col>
      <xdr:colOff>3810</xdr:colOff>
      <xdr:row>22</xdr:row>
      <xdr:rowOff>57149</xdr:rowOff>
    </xdr:to>
    <xdr:sp macro="" textlink="">
      <xdr:nvSpPr>
        <xdr:cNvPr id="2" name="正方形/長方形 1">
          <a:extLst>
            <a:ext uri="{FF2B5EF4-FFF2-40B4-BE49-F238E27FC236}">
              <a16:creationId xmlns:a16="http://schemas.microsoft.com/office/drawing/2014/main" id="{CC1F2733-F909-433C-93A7-7415137F1B9F}"/>
            </a:ext>
          </a:extLst>
        </xdr:cNvPr>
        <xdr:cNvSpPr/>
      </xdr:nvSpPr>
      <xdr:spPr>
        <a:xfrm>
          <a:off x="9372600" y="1104900"/>
          <a:ext cx="6336030" cy="2541269"/>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100" b="1" u="none">
              <a:solidFill>
                <a:srgbClr val="FF0000"/>
              </a:solidFill>
              <a:latin typeface="ＭＳ Ｐゴシック" panose="020B0600070205080204" pitchFamily="50" charset="-128"/>
              <a:ea typeface="ＭＳ Ｐゴシック" panose="020B0600070205080204" pitchFamily="50" charset="-128"/>
            </a:rPr>
            <a:t>■事業者区分について</a:t>
          </a:r>
          <a:endParaRPr kumimoji="1" lang="en-US" altLang="ja-JP" sz="1100" b="1" u="none">
            <a:solidFill>
              <a:srgbClr val="FF0000"/>
            </a:solidFill>
            <a:latin typeface="ＭＳ Ｐゴシック" panose="020B0600070205080204" pitchFamily="50" charset="-128"/>
            <a:ea typeface="ＭＳ Ｐゴシック" panose="020B0600070205080204" pitchFamily="50" charset="-128"/>
          </a:endParaRPr>
        </a:p>
        <a:p>
          <a:pPr algn="l"/>
          <a:br>
            <a:rPr kumimoji="1" lang="en-US" altLang="ja-JP" sz="1050" b="1" u="none">
              <a:solidFill>
                <a:schemeClr val="tx1"/>
              </a:solidFill>
              <a:latin typeface="ＭＳ Ｐゴシック" panose="020B0600070205080204" pitchFamily="50" charset="-128"/>
              <a:ea typeface="ＭＳ Ｐゴシック" panose="020B0600070205080204" pitchFamily="50" charset="-128"/>
            </a:rPr>
          </a:b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①　国内の建設機械メーカ</a:t>
          </a:r>
          <a:endParaRPr kumimoji="1" lang="en-US" altLang="ja-JP" sz="105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②　国内建設機械メーカのグループ会社（</a:t>
          </a:r>
          <a:r>
            <a:rPr kumimoji="1" lang="en-US" altLang="ja-JP" sz="1050" b="0" u="none">
              <a:solidFill>
                <a:schemeClr val="tx1"/>
              </a:solidFill>
              <a:latin typeface="ＭＳ Ｐゴシック" panose="020B0600070205080204" pitchFamily="50" charset="-128"/>
              <a:ea typeface="ＭＳ Ｐゴシック" panose="020B0600070205080204" pitchFamily="50" charset="-128"/>
            </a:rPr>
            <a:t>100</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％子会社）で、本製品（道路機械）の独占</a:t>
          </a:r>
          <a:endParaRPr kumimoji="1" lang="en-US" altLang="ja-JP" sz="105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　　販売権を保持している事業者</a:t>
          </a:r>
          <a:endParaRPr kumimoji="1" lang="en-US" altLang="ja-JP" sz="105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50" b="1" u="none">
              <a:solidFill>
                <a:schemeClr val="tx1"/>
              </a:solidFill>
              <a:latin typeface="ＭＳ Ｐゴシック" panose="020B0600070205080204" pitchFamily="50" charset="-128"/>
              <a:ea typeface="ＭＳ Ｐゴシック" panose="020B0600070205080204" pitchFamily="50" charset="-128"/>
            </a:rPr>
            <a:t>→製造事業者</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を選択してください。</a:t>
          </a:r>
          <a:endParaRPr kumimoji="1" lang="en-US" altLang="ja-JP" sz="105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50" b="0" u="none">
            <a:solidFill>
              <a:schemeClr val="tx1"/>
            </a:solidFill>
            <a:latin typeface="ＭＳ Ｐゴシック" panose="020B0600070205080204" pitchFamily="50" charset="-128"/>
            <a:ea typeface="ＭＳ Ｐゴシック" panose="020B0600070205080204" pitchFamily="50" charset="-128"/>
          </a:endParaRPr>
        </a:p>
        <a:p>
          <a:pPr algn="l"/>
          <a:r>
            <a:rPr kumimoji="1" lang="en-US" altLang="ja-JP" sz="105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050" b="1" u="none">
              <a:solidFill>
                <a:srgbClr val="FF0000"/>
              </a:solidFill>
              <a:latin typeface="ＭＳ Ｐゴシック" panose="020B0600070205080204" pitchFamily="50" charset="-128"/>
              <a:ea typeface="ＭＳ Ｐゴシック" panose="020B0600070205080204" pitchFamily="50" charset="-128"/>
            </a:rPr>
            <a:t>②の場合は、本製品（道路機械）の建設機械メーカのグループ会社（</a:t>
          </a:r>
          <a:r>
            <a:rPr kumimoji="1" lang="en-US" altLang="ja-JP" sz="1050" b="1" u="none">
              <a:solidFill>
                <a:srgbClr val="FF0000"/>
              </a:solidFill>
              <a:latin typeface="ＭＳ Ｐゴシック" panose="020B0600070205080204" pitchFamily="50" charset="-128"/>
              <a:ea typeface="ＭＳ Ｐゴシック" panose="020B0600070205080204" pitchFamily="50" charset="-128"/>
            </a:rPr>
            <a:t>100</a:t>
          </a:r>
          <a:r>
            <a:rPr kumimoji="1" lang="ja-JP" altLang="en-US" sz="1050" b="1" u="none">
              <a:solidFill>
                <a:srgbClr val="FF0000"/>
              </a:solidFill>
              <a:latin typeface="ＭＳ Ｐゴシック" panose="020B0600070205080204" pitchFamily="50" charset="-128"/>
              <a:ea typeface="ＭＳ Ｐゴシック" panose="020B0600070205080204" pitchFamily="50" charset="-128"/>
            </a:rPr>
            <a:t>％子会社）で、</a:t>
          </a:r>
          <a:endParaRPr kumimoji="1" lang="en-US" altLang="ja-JP" sz="1050" b="1" u="none">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50" b="1" u="none">
              <a:solidFill>
                <a:srgbClr val="FF0000"/>
              </a:solidFill>
              <a:latin typeface="ＭＳ Ｐゴシック" panose="020B0600070205080204" pitchFamily="50" charset="-128"/>
              <a:ea typeface="ＭＳ Ｐゴシック" panose="020B0600070205080204" pitchFamily="50" charset="-128"/>
            </a:rPr>
            <a:t>　　国内独占販売権を保持していることを証明する書類を提出してください。</a:t>
          </a:r>
          <a:endParaRPr kumimoji="1" lang="en-US" altLang="ja-JP" sz="1050" b="1" u="none">
            <a:solidFill>
              <a:srgbClr val="FF0000"/>
            </a:solidFill>
            <a:latin typeface="ＭＳ Ｐゴシック" panose="020B0600070205080204" pitchFamily="50" charset="-128"/>
            <a:ea typeface="ＭＳ Ｐゴシック" panose="020B0600070205080204" pitchFamily="50" charset="-128"/>
          </a:endParaRPr>
        </a:p>
        <a:p>
          <a:pPr algn="l"/>
          <a:endParaRPr kumimoji="1" lang="en-US" altLang="ja-JP" sz="105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③　海外メーカの国内における販売総代理店</a:t>
          </a:r>
          <a:endParaRPr kumimoji="1" lang="en-US" altLang="ja-JP" sz="105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50" b="1" u="none">
              <a:solidFill>
                <a:schemeClr val="tx1"/>
              </a:solidFill>
              <a:latin typeface="ＭＳ Ｐゴシック" panose="020B0600070205080204" pitchFamily="50" charset="-128"/>
              <a:ea typeface="ＭＳ Ｐゴシック" panose="020B0600070205080204" pitchFamily="50" charset="-128"/>
            </a:rPr>
            <a:t>→販売総代理店</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を選択してください。</a:t>
          </a:r>
          <a:endParaRPr kumimoji="1" lang="en-US" altLang="ja-JP" sz="1050" b="1" u="none">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35</xdr:row>
      <xdr:rowOff>0</xdr:rowOff>
    </xdr:from>
    <xdr:to>
      <xdr:col>7</xdr:col>
      <xdr:colOff>1455420</xdr:colOff>
      <xdr:row>59</xdr:row>
      <xdr:rowOff>30479</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297180" y="7193280"/>
          <a:ext cx="7040880" cy="5151119"/>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600" b="1" u="none">
              <a:solidFill>
                <a:srgbClr val="FF0000"/>
              </a:solidFill>
            </a:rPr>
            <a:t>製品審査申請の手引き及び以下の内容を必ずご確認の上入力してください。</a:t>
          </a:r>
          <a:endParaRPr kumimoji="1" lang="en-US" altLang="ja-JP" sz="1600" b="1" u="none">
            <a:solidFill>
              <a:srgbClr val="FF0000"/>
            </a:solidFill>
          </a:endParaRPr>
        </a:p>
        <a:p>
          <a:pPr algn="l"/>
          <a:endParaRPr kumimoji="1" lang="en-US" altLang="ja-JP" sz="1200" b="1" u="none">
            <a:solidFill>
              <a:srgbClr val="FF0000"/>
            </a:solidFill>
          </a:endParaRPr>
        </a:p>
        <a:p>
          <a:pPr algn="l"/>
          <a:r>
            <a:rPr kumimoji="1" lang="ja-JP" altLang="en-US" sz="1200" b="1" u="none">
              <a:solidFill>
                <a:sysClr val="windowText" lastClr="000000"/>
              </a:solidFill>
            </a:rPr>
            <a:t>（１）登録申請する製品情報</a:t>
          </a:r>
          <a:endParaRPr kumimoji="1" lang="en-US" altLang="ja-JP" sz="1200" b="1" u="none">
            <a:solidFill>
              <a:sysClr val="windowText" lastClr="000000"/>
            </a:solidFill>
          </a:endParaRPr>
        </a:p>
        <a:p>
          <a:pPr algn="l"/>
          <a:r>
            <a:rPr kumimoji="1" lang="en-US" altLang="ja-JP" sz="1050" b="1" u="sng">
              <a:solidFill>
                <a:schemeClr val="tx1"/>
              </a:solidFill>
            </a:rPr>
            <a:t>《</a:t>
          </a:r>
          <a:r>
            <a:rPr kumimoji="1" lang="ja-JP" altLang="en-US" sz="1050" b="1" u="sng">
              <a:solidFill>
                <a:schemeClr val="tx1"/>
              </a:solidFill>
            </a:rPr>
            <a:t>納品先種別について</a:t>
          </a:r>
          <a:r>
            <a:rPr kumimoji="1" lang="en-US" altLang="ja-JP" sz="1050" b="1" u="sng">
              <a:solidFill>
                <a:schemeClr val="tx1"/>
              </a:solidFill>
            </a:rPr>
            <a:t>》</a:t>
          </a:r>
          <a:br>
            <a:rPr kumimoji="1" lang="en-US" altLang="ja-JP" sz="1100" b="1" u="none">
              <a:solidFill>
                <a:schemeClr val="tx1"/>
              </a:solidFill>
            </a:rPr>
          </a:br>
          <a:r>
            <a:rPr kumimoji="1" lang="ja-JP" altLang="en-US" sz="1000" b="0" u="none" strike="noStrike">
              <a:solidFill>
                <a:sysClr val="windowText" lastClr="000000"/>
              </a:solidFill>
            </a:rPr>
            <a:t>・</a:t>
          </a:r>
          <a:r>
            <a:rPr kumimoji="1" lang="ja-JP" altLang="ja-JP" sz="1000" kern="1200" baseline="0">
              <a:solidFill>
                <a:sysClr val="windowText" lastClr="000000"/>
              </a:solidFill>
              <a:effectLst/>
              <a:latin typeface="+mn-lt"/>
              <a:ea typeface="+mn-ea"/>
              <a:cs typeface="+mn-cs"/>
            </a:rPr>
            <a:t>納入先が</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直販（最終ユーザー）</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と</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中間卸売事業者</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のいずれかを選択してください。</a:t>
          </a:r>
          <a:br>
            <a:rPr kumimoji="1" lang="en-US" altLang="ja-JP" sz="1000" strike="noStrike" baseline="0">
              <a:solidFill>
                <a:sysClr val="windowText" lastClr="000000"/>
              </a:solidFill>
              <a:effectLst/>
              <a:latin typeface="+mn-lt"/>
              <a:ea typeface="+mn-ea"/>
              <a:cs typeface="+mn-cs"/>
            </a:rPr>
          </a:br>
          <a:endParaRPr kumimoji="1" lang="en-US" altLang="ja-JP" sz="1000" strike="noStrike"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u="none">
              <a:solidFill>
                <a:sysClr val="windowText" lastClr="000000"/>
              </a:solidFill>
            </a:rPr>
            <a:t>（２）登録申請をする製品の費目明細</a:t>
          </a:r>
        </a:p>
        <a:p>
          <a:pPr algn="l"/>
          <a:r>
            <a:rPr kumimoji="1" lang="ja-JP" altLang="en-US" sz="1000">
              <a:solidFill>
                <a:sysClr val="windowText" lastClr="000000"/>
              </a:solidFill>
            </a:rPr>
            <a:t>・</a:t>
          </a:r>
          <a:r>
            <a:rPr kumimoji="1" lang="en-US" altLang="ja-JP" sz="1000">
              <a:solidFill>
                <a:sysClr val="windowText" lastClr="000000"/>
              </a:solidFill>
            </a:rPr>
            <a:t>『</a:t>
          </a:r>
          <a:r>
            <a:rPr kumimoji="1" lang="ja-JP" altLang="en-US" sz="1000" strike="noStrike" baseline="0">
              <a:solidFill>
                <a:sysClr val="windowText" lastClr="000000"/>
              </a:solidFill>
            </a:rPr>
            <a:t>②製品審査申請書（事務局用）</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で記入する</a:t>
          </a:r>
          <a:r>
            <a:rPr kumimoji="1" lang="ja-JP" altLang="en-US" sz="1000" u="sng" strike="noStrike" baseline="0">
              <a:solidFill>
                <a:sysClr val="windowText" lastClr="000000"/>
              </a:solidFill>
            </a:rPr>
            <a:t>「製品の明細」と同じ項目、数量を記載</a:t>
          </a:r>
          <a:r>
            <a:rPr kumimoji="1" lang="ja-JP" altLang="en-US" sz="1000" strike="noStrike" baseline="0">
              <a:solidFill>
                <a:sysClr val="windowText" lastClr="000000"/>
              </a:solidFill>
            </a:rPr>
            <a:t>してください。</a:t>
          </a:r>
          <a:endParaRPr kumimoji="1" lang="en-US" altLang="ja-JP" sz="1000" strike="noStrike" baseline="0">
            <a:solidFill>
              <a:sysClr val="windowText" lastClr="000000"/>
            </a:solidFill>
          </a:endParaRPr>
        </a:p>
        <a:p>
          <a:pPr algn="l"/>
          <a:r>
            <a:rPr kumimoji="1" lang="ja-JP" altLang="en-US" sz="1000" strike="noStrike" baseline="0">
              <a:solidFill>
                <a:sysClr val="windowText" lastClr="000000"/>
              </a:solidFill>
            </a:rPr>
            <a:t>　　</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費目ごとの平均納品額単価や構成全体の平均納品金額は（３）登録する製品納品実績を</a:t>
          </a:r>
          <a:br>
            <a:rPr kumimoji="1" lang="en-US" altLang="ja-JP" sz="1000" strike="noStrike" baseline="0">
              <a:solidFill>
                <a:sysClr val="windowText" lastClr="000000"/>
              </a:solidFill>
            </a:rPr>
          </a:br>
          <a:r>
            <a:rPr kumimoji="1" lang="ja-JP" altLang="en-US" sz="1000" strike="noStrike" baseline="0">
              <a:solidFill>
                <a:sysClr val="windowText" lastClr="000000"/>
              </a:solidFill>
            </a:rPr>
            <a:t>　　　入力後に自動計算されます。</a:t>
          </a:r>
          <a:endParaRPr kumimoji="1" lang="en-US" altLang="ja-JP" sz="1000" strike="noStrike" baseline="0">
            <a:solidFill>
              <a:sysClr val="windowText" lastClr="000000"/>
            </a:solidFill>
          </a:endParaRPr>
        </a:p>
        <a:p>
          <a:pPr algn="l"/>
          <a:endParaRPr kumimoji="1" lang="en-US" altLang="ja-JP" sz="1000">
            <a:solidFill>
              <a:sysClr val="windowText" lastClr="000000"/>
            </a:solidFill>
          </a:endParaRPr>
        </a:p>
        <a:p>
          <a:pPr algn="l"/>
          <a:r>
            <a:rPr kumimoji="1" lang="ja-JP" altLang="en-US" sz="1200" b="1">
              <a:solidFill>
                <a:sysClr val="windowText" lastClr="000000"/>
              </a:solidFill>
            </a:rPr>
            <a:t>（３）登録する製品納品実績</a:t>
          </a:r>
        </a:p>
        <a:p>
          <a:pPr algn="l"/>
          <a:r>
            <a:rPr kumimoji="1" lang="ja-JP" altLang="en-US" sz="1000">
              <a:solidFill>
                <a:sysClr val="windowText" lastClr="000000"/>
              </a:solidFill>
            </a:rPr>
            <a:t>・（２）登録申請をする製品の費目明細で入力した「製品の明細」の内容が反映されますので、</a:t>
          </a:r>
          <a:br>
            <a:rPr kumimoji="1" lang="en-US" altLang="ja-JP" sz="1000">
              <a:solidFill>
                <a:sysClr val="windowText" lastClr="000000"/>
              </a:solidFill>
            </a:rPr>
          </a:br>
          <a:r>
            <a:rPr kumimoji="1" lang="ja-JP" altLang="en-US" sz="1000">
              <a:solidFill>
                <a:sysClr val="windowText" lastClr="000000"/>
              </a:solidFill>
            </a:rPr>
            <a:t>　　　</a:t>
          </a:r>
          <a:r>
            <a:rPr kumimoji="1" lang="ja-JP" altLang="en-US" sz="1000" baseline="0">
              <a:solidFill>
                <a:sysClr val="windowText" lastClr="000000"/>
              </a:solidFill>
            </a:rPr>
            <a:t> </a:t>
          </a:r>
          <a:r>
            <a:rPr kumimoji="1" lang="ja-JP" altLang="en-US" sz="1000">
              <a:solidFill>
                <a:sysClr val="windowText" lastClr="000000"/>
              </a:solidFill>
            </a:rPr>
            <a:t>それをもとに「納品日」「納品先事業者名」「数量」「納品実績総額（税抜）」を入力してください。</a:t>
          </a:r>
          <a:endParaRPr kumimoji="1" lang="en-US" altLang="ja-JP" sz="1000">
            <a:solidFill>
              <a:sysClr val="windowText" lastClr="000000"/>
            </a:solidFill>
          </a:endParaRPr>
        </a:p>
        <a:p>
          <a:pPr algn="l"/>
          <a:r>
            <a:rPr kumimoji="1" lang="ja-JP" altLang="en-US" sz="1000">
              <a:solidFill>
                <a:sysClr val="windowText" lastClr="000000"/>
              </a:solidFill>
            </a:rPr>
            <a:t>　　　（「数量」「納品実績総額」は費目ごとに入力）</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入力する納品実績について</a:t>
          </a:r>
          <a:r>
            <a:rPr kumimoji="1" lang="en-US" altLang="ja-JP" sz="1050" b="1" u="sng">
              <a:solidFill>
                <a:sysClr val="windowText" lastClr="000000"/>
              </a:solidFill>
              <a:effectLst/>
              <a:latin typeface="+mn-lt"/>
              <a:ea typeface="+mn-ea"/>
              <a:cs typeface="+mn-cs"/>
            </a:rPr>
            <a:t>》</a:t>
          </a:r>
          <a:br>
            <a:rPr kumimoji="1" lang="ja-JP" altLang="en-US" sz="1000" strike="sngStrike" baseline="0">
              <a:solidFill>
                <a:sysClr val="windowText" lastClr="000000"/>
              </a:solidFill>
            </a:rPr>
          </a:br>
          <a:r>
            <a:rPr kumimoji="1" lang="ja-JP" altLang="en-US" sz="1000" strike="noStrike" baseline="0">
              <a:solidFill>
                <a:sysClr val="windowText" lastClr="000000"/>
              </a:solidFill>
            </a:rPr>
            <a:t>・</a:t>
          </a:r>
          <a:r>
            <a:rPr kumimoji="1" lang="ja-JP" altLang="ja-JP" sz="1000" kern="1200">
              <a:solidFill>
                <a:sysClr val="windowText" lastClr="000000"/>
              </a:solidFill>
              <a:effectLst/>
              <a:latin typeface="+mn-lt"/>
              <a:ea typeface="+mn-ea"/>
              <a:cs typeface="+mn-cs"/>
            </a:rPr>
            <a:t>納品時期は問いませんので、申請する製品の納品実績について任意の１件を入力してください。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納品書の提出</a:t>
          </a:r>
          <a:r>
            <a:rPr kumimoji="1" lang="en-US" altLang="ja-JP" sz="1050" b="1" u="sng">
              <a:solidFill>
                <a:sysClr val="windowText" lastClr="000000"/>
              </a:solidFill>
              <a:effectLst/>
              <a:latin typeface="+mn-lt"/>
              <a:ea typeface="+mn-ea"/>
              <a:cs typeface="+mn-cs"/>
            </a:rPr>
            <a:t>》</a:t>
          </a:r>
          <a:endParaRPr kumimoji="1" lang="en-US" altLang="ja-JP" sz="1050" b="1" u="sng">
            <a:solidFill>
              <a:sysClr val="windowText" lastClr="000000"/>
            </a:solidFill>
          </a:endParaRPr>
        </a:p>
        <a:p>
          <a:pPr algn="l"/>
          <a:r>
            <a:rPr kumimoji="1" lang="ja-JP" altLang="en-US" sz="1000">
              <a:solidFill>
                <a:sysClr val="windowText" lastClr="000000"/>
              </a:solidFill>
            </a:rPr>
            <a:t>・入力した納品書</a:t>
          </a:r>
          <a:r>
            <a:rPr kumimoji="1" lang="ja-JP" altLang="ja-JP" sz="1000">
              <a:solidFill>
                <a:sysClr val="windowText" lastClr="000000"/>
              </a:solidFill>
              <a:effectLst/>
              <a:latin typeface="+mn-lt"/>
              <a:ea typeface="+mn-ea"/>
              <a:cs typeface="+mn-cs"/>
            </a:rPr>
            <a:t>（品目または型番、金額、費目明細が確認できるもの）</a:t>
          </a:r>
          <a:r>
            <a:rPr kumimoji="1" lang="ja-JP" altLang="en-US" sz="1000">
              <a:solidFill>
                <a:sysClr val="windowText" lastClr="000000"/>
              </a:solidFill>
            </a:rPr>
            <a:t>を提出してください。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lang="en-US" altLang="ja-JP" sz="1050" b="1" u="sng">
              <a:solidFill>
                <a:sysClr val="windowText" lastClr="000000"/>
              </a:solidFill>
            </a:rPr>
            <a:t>《</a:t>
          </a:r>
          <a:r>
            <a:rPr kumimoji="1" lang="ja-JP" altLang="en-US" sz="1050" b="1" u="sng">
              <a:solidFill>
                <a:sysClr val="windowText" lastClr="000000"/>
              </a:solidFill>
            </a:rPr>
            <a:t>その他の注意事項</a:t>
          </a:r>
          <a:r>
            <a:rPr kumimoji="1" lang="en-US" altLang="ja-JP" sz="1050" b="1" u="sng">
              <a:solidFill>
                <a:sysClr val="windowText" lastClr="000000"/>
              </a:solidFill>
            </a:rPr>
            <a:t>》</a:t>
          </a:r>
        </a:p>
        <a:p>
          <a:pPr algn="l"/>
          <a:r>
            <a:rPr kumimoji="1" lang="ja-JP" altLang="en-US" sz="1000" b="0" u="none">
              <a:solidFill>
                <a:sysClr val="windowText" lastClr="000000"/>
              </a:solidFill>
            </a:rPr>
            <a:t>・後日、事務局より納品実績の申告が正しい申告であったかを個別にサンプル調査を行う場合があります。</a:t>
          </a:r>
          <a:endParaRPr kumimoji="1" lang="en-US" altLang="ja-JP" sz="1000" b="0" u="none">
            <a:solidFill>
              <a:sysClr val="windowText" lastClr="000000"/>
            </a:solidFill>
          </a:endParaRPr>
        </a:p>
        <a:p>
          <a:pPr algn="l"/>
          <a:r>
            <a:rPr kumimoji="1" lang="ja-JP" altLang="en-US" sz="1000" b="0" u="none">
              <a:solidFill>
                <a:sysClr val="windowText" lastClr="000000"/>
              </a:solidFill>
            </a:rPr>
            <a:t>　その際に、正しい申告でなかったことが確認された場合は、省力化製品及び省力化製造事業者登録の</a:t>
          </a:r>
          <a:br>
            <a:rPr kumimoji="1" lang="en-US" altLang="ja-JP" sz="1000" b="0" u="none">
              <a:solidFill>
                <a:sysClr val="windowText" lastClr="000000"/>
              </a:solidFill>
            </a:rPr>
          </a:br>
          <a:r>
            <a:rPr kumimoji="1" lang="ja-JP" altLang="en-US" sz="1000" b="0" u="none">
              <a:solidFill>
                <a:sysClr val="windowText" lastClr="000000"/>
              </a:solidFill>
            </a:rPr>
            <a:t>　取消措置や当該製品</a:t>
          </a:r>
          <a:r>
            <a:rPr kumimoji="1" lang="ja-JP" altLang="en-US" sz="1000" b="0" u="none" strike="noStrike" baseline="0">
              <a:solidFill>
                <a:sysClr val="windowText" lastClr="000000"/>
              </a:solidFill>
            </a:rPr>
            <a:t>に</a:t>
          </a:r>
          <a:r>
            <a:rPr kumimoji="1" lang="ja-JP" altLang="en-US" sz="1000" b="0" u="none">
              <a:solidFill>
                <a:sysClr val="windowText" lastClr="000000"/>
              </a:solidFill>
            </a:rPr>
            <a:t>関する交付決定の取消を</a:t>
          </a:r>
          <a:r>
            <a:rPr kumimoji="1" lang="ja-JP" altLang="en-US" sz="1000" b="0" u="none" strike="noStrike" baseline="0">
              <a:solidFill>
                <a:sysClr val="windowText" lastClr="000000"/>
              </a:solidFill>
            </a:rPr>
            <a:t>する</a:t>
          </a:r>
          <a:r>
            <a:rPr kumimoji="1" lang="ja-JP" altLang="en-US" sz="1000" b="0" u="none">
              <a:solidFill>
                <a:sysClr val="windowText" lastClr="000000"/>
              </a:solidFill>
            </a:rPr>
            <a:t>場合がありますので、予めご留意ください。</a:t>
          </a:r>
          <a:endParaRPr kumimoji="1" lang="en-US" altLang="ja-JP" sz="1000" b="0" u="none">
            <a:solidFill>
              <a:sysClr val="windowText" lastClr="000000"/>
            </a:solidFill>
          </a:endParaRPr>
        </a:p>
      </xdr:txBody>
    </xdr:sp>
    <xdr:clientData/>
  </xdr:twoCellAnchor>
  <xdr:twoCellAnchor>
    <xdr:from>
      <xdr:col>9</xdr:col>
      <xdr:colOff>0</xdr:colOff>
      <xdr:row>35</xdr:row>
      <xdr:rowOff>0</xdr:rowOff>
    </xdr:from>
    <xdr:to>
      <xdr:col>16</xdr:col>
      <xdr:colOff>1623060</xdr:colOff>
      <xdr:row>49</xdr:row>
      <xdr:rowOff>66674</xdr:rowOff>
    </xdr:to>
    <xdr:sp macro="" textlink="">
      <xdr:nvSpPr>
        <xdr:cNvPr id="2" name="正方形/長方形 1">
          <a:extLst>
            <a:ext uri="{FF2B5EF4-FFF2-40B4-BE49-F238E27FC236}">
              <a16:creationId xmlns:a16="http://schemas.microsoft.com/office/drawing/2014/main" id="{39452D9F-DEA0-4D14-9D5A-72B2E4CC72EE}"/>
            </a:ext>
          </a:extLst>
        </xdr:cNvPr>
        <xdr:cNvSpPr/>
      </xdr:nvSpPr>
      <xdr:spPr>
        <a:xfrm>
          <a:off x="7894320" y="7193280"/>
          <a:ext cx="8351520" cy="3053714"/>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marL="0" marR="0" lvl="0" indent="0" algn="l" defTabSz="1075334" rtl="0" eaLnBrk="1" fontAlgn="auto" latinLnBrk="0" hangingPunct="1">
            <a:lnSpc>
              <a:spcPct val="100000"/>
            </a:lnSpc>
            <a:spcBef>
              <a:spcPts val="0"/>
            </a:spcBef>
            <a:spcAft>
              <a:spcPts val="0"/>
            </a:spcAft>
            <a:buClrTx/>
            <a:buSzTx/>
            <a:buFontTx/>
            <a:buNone/>
            <a:tabLst/>
            <a:defRPr/>
          </a:pPr>
          <a:r>
            <a:rPr kumimoji="1" lang="ja-JP" altLang="en-US" sz="1600" b="1" u="none">
              <a:solidFill>
                <a:srgbClr val="FF0000"/>
              </a:solidFill>
            </a:rPr>
            <a:t>以下の内容を必ずご確認の上入力してください。</a:t>
          </a:r>
          <a:endParaRPr kumimoji="1" lang="en-US" altLang="ja-JP" sz="1600" b="1" u="none">
            <a:solidFill>
              <a:srgbClr val="FF0000"/>
            </a:solidFill>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200" b="1" u="none">
            <a:solidFill>
              <a:sysClr val="windowText" lastClr="000000"/>
            </a:solidFill>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ja-JP" altLang="ja-JP" sz="1200" b="1" kern="1200">
              <a:solidFill>
                <a:sysClr val="windowText" lastClr="000000"/>
              </a:solidFill>
              <a:effectLst/>
              <a:latin typeface="+mn-lt"/>
              <a:ea typeface="+mn-ea"/>
              <a:cs typeface="+mn-cs"/>
            </a:rPr>
            <a:t>（２）登録申請をする製品の費目明細</a:t>
          </a:r>
          <a:endParaRPr kumimoji="1" lang="en-US" altLang="ja-JP" sz="1200" b="1" u="none">
            <a:solidFill>
              <a:sysClr val="windowText" lastClr="000000"/>
            </a:solidFill>
          </a:endParaRPr>
        </a:p>
        <a:p>
          <a:pPr rtl="0" eaLnBrk="1" latinLnBrk="0" hangingPunct="1"/>
          <a:r>
            <a:rPr kumimoji="1" lang="en-US" altLang="ja-JP" sz="1000" b="1" u="none" kern="1200">
              <a:solidFill>
                <a:sysClr val="windowText" lastClr="000000"/>
              </a:solidFill>
              <a:effectLst/>
              <a:latin typeface="+mn-lt"/>
              <a:ea typeface="+mn-ea"/>
              <a:cs typeface="+mn-cs"/>
            </a:rPr>
            <a:t>《</a:t>
          </a:r>
          <a:r>
            <a:rPr kumimoji="1" lang="ja-JP" altLang="en-US" sz="1000" b="1" u="none" kern="1200" baseline="0">
              <a:solidFill>
                <a:sysClr val="windowText" lastClr="000000"/>
              </a:solidFill>
              <a:effectLst/>
              <a:latin typeface="+mn-lt"/>
              <a:ea typeface="+mn-ea"/>
              <a:cs typeface="+mn-cs"/>
            </a:rPr>
            <a:t> </a:t>
          </a:r>
          <a:r>
            <a:rPr kumimoji="1" lang="ja-JP" altLang="en-US" sz="1000" b="1" u="none" kern="1200">
              <a:solidFill>
                <a:sysClr val="windowText" lastClr="000000"/>
              </a:solidFill>
              <a:effectLst/>
              <a:latin typeface="+mn-lt"/>
              <a:ea typeface="+mn-ea"/>
              <a:cs typeface="+mn-cs"/>
            </a:rPr>
            <a:t>記入例</a:t>
          </a:r>
          <a:r>
            <a:rPr kumimoji="1" lang="ja-JP" altLang="en-US" sz="1000" b="1" u="none" kern="1200" baseline="0">
              <a:solidFill>
                <a:sysClr val="windowText" lastClr="000000"/>
              </a:solidFill>
              <a:effectLst/>
              <a:latin typeface="+mn-lt"/>
              <a:ea typeface="+mn-ea"/>
              <a:cs typeface="+mn-cs"/>
            </a:rPr>
            <a:t> </a:t>
          </a:r>
          <a:r>
            <a:rPr kumimoji="1" lang="en-US" altLang="ja-JP" sz="1000" b="1" u="none" kern="1200">
              <a:solidFill>
                <a:sysClr val="windowText" lastClr="000000"/>
              </a:solidFill>
              <a:effectLst/>
              <a:latin typeface="+mn-lt"/>
              <a:ea typeface="+mn-ea"/>
              <a:cs typeface="+mn-cs"/>
            </a:rPr>
            <a:t>》</a:t>
          </a:r>
          <a:r>
            <a:rPr kumimoji="1" lang="ja-JP" altLang="en-US" sz="1000" b="1" u="none" kern="1200">
              <a:solidFill>
                <a:sysClr val="windowText" lastClr="000000"/>
              </a:solidFill>
              <a:effectLst/>
              <a:latin typeface="+mn-lt"/>
              <a:ea typeface="+mn-ea"/>
              <a:cs typeface="+mn-cs"/>
            </a:rPr>
            <a:t>　</a:t>
          </a:r>
          <a:endParaRPr kumimoji="1" lang="en-US" altLang="ja-JP" sz="1000" b="1" u="none" kern="1200">
            <a:solidFill>
              <a:sysClr val="windowText" lastClr="000000"/>
            </a:solidFill>
            <a:effectLst/>
            <a:latin typeface="+mn-lt"/>
            <a:ea typeface="+mn-ea"/>
            <a:cs typeface="+mn-cs"/>
          </a:endParaRPr>
        </a:p>
        <a:p>
          <a:pPr rtl="0" eaLnBrk="1" latinLnBrk="0" hangingPunct="1"/>
          <a:r>
            <a:rPr kumimoji="1" lang="ja-JP" altLang="en-US" sz="1000" b="1" u="none" kern="1200">
              <a:solidFill>
                <a:sysClr val="windowText" lastClr="000000"/>
              </a:solidFill>
              <a:effectLst/>
              <a:latin typeface="+mn-lt"/>
              <a:ea typeface="+mn-ea"/>
              <a:cs typeface="+mn-cs"/>
            </a:rPr>
            <a:t>■</a:t>
          </a:r>
          <a:r>
            <a:rPr kumimoji="1" lang="en-US" altLang="ja-JP" sz="1000" b="1" u="none" kern="1200">
              <a:solidFill>
                <a:sysClr val="windowText" lastClr="000000"/>
              </a:solidFill>
              <a:effectLst/>
              <a:latin typeface="+mn-lt"/>
              <a:ea typeface="+mn-ea"/>
              <a:cs typeface="+mn-cs"/>
            </a:rPr>
            <a:t>ICT</a:t>
          </a:r>
          <a:r>
            <a:rPr kumimoji="1" lang="ja-JP" altLang="en-US" sz="1000" b="1" u="none" kern="1200">
              <a:solidFill>
                <a:sysClr val="windowText" lastClr="000000"/>
              </a:solidFill>
              <a:effectLst/>
              <a:latin typeface="+mn-lt"/>
              <a:ea typeface="+mn-ea"/>
              <a:cs typeface="+mn-cs"/>
            </a:rPr>
            <a:t>締固め管理機能付き道路機械一体型</a:t>
          </a:r>
          <a:endParaRPr kumimoji="1" lang="en-US" altLang="ja-JP" sz="1000" b="1" u="none" kern="1200">
            <a:solidFill>
              <a:sysClr val="windowText" lastClr="000000"/>
            </a:solidFill>
            <a:effectLst/>
            <a:latin typeface="+mn-lt"/>
            <a:ea typeface="+mn-ea"/>
            <a:cs typeface="+mn-cs"/>
          </a:endParaRPr>
        </a:p>
        <a:p>
          <a:pPr rtl="0" eaLnBrk="1" latinLnBrk="0" hangingPunct="1"/>
          <a:r>
            <a:rPr kumimoji="1" lang="ja-JP" altLang="en-US" sz="1000" b="0" u="none" kern="1200">
              <a:solidFill>
                <a:sysClr val="windowText" lastClr="000000"/>
              </a:solidFill>
              <a:effectLst/>
              <a:latin typeface="+mn-lt"/>
              <a:ea typeface="+mn-ea"/>
              <a:cs typeface="+mn-cs"/>
            </a:rPr>
            <a:t>（建設機械メーカが、</a:t>
          </a:r>
          <a:r>
            <a:rPr kumimoji="1" lang="en-US" altLang="ja-JP" sz="1000" b="0" u="none" kern="1200">
              <a:solidFill>
                <a:sysClr val="windowText" lastClr="000000"/>
              </a:solidFill>
              <a:effectLst/>
              <a:latin typeface="+mn-lt"/>
              <a:ea typeface="+mn-ea"/>
              <a:cs typeface="+mn-cs"/>
            </a:rPr>
            <a:t>ICT</a:t>
          </a:r>
          <a:r>
            <a:rPr kumimoji="1" lang="ja-JP" altLang="en-US" sz="1000" b="0" u="none" kern="1200">
              <a:solidFill>
                <a:sysClr val="windowText" lastClr="000000"/>
              </a:solidFill>
              <a:effectLst/>
              <a:latin typeface="+mn-lt"/>
              <a:ea typeface="+mn-ea"/>
              <a:cs typeface="+mn-cs"/>
            </a:rPr>
            <a:t>締固め管理機能付き道路機械として全体を保証し、保証書を発行している場合。）</a:t>
          </a:r>
          <a:endParaRPr kumimoji="1" lang="en-US" altLang="ja-JP" sz="1000" b="0" u="none" kern="1200">
            <a:solidFill>
              <a:sysClr val="windowText" lastClr="000000"/>
            </a:solidFill>
            <a:effectLst/>
            <a:latin typeface="+mn-lt"/>
            <a:ea typeface="+mn-ea"/>
            <a:cs typeface="+mn-cs"/>
          </a:endParaRPr>
        </a:p>
        <a:p>
          <a:pPr rtl="0" eaLnBrk="1" latinLnBrk="0" hangingPunct="1"/>
          <a:endParaRPr kumimoji="1" lang="en-US" altLang="ja-JP" sz="1000" b="0" u="none" kern="1200">
            <a:solidFill>
              <a:sysClr val="windowText" lastClr="000000"/>
            </a:solidFill>
            <a:effectLst/>
            <a:latin typeface="+mn-lt"/>
            <a:ea typeface="+mn-ea"/>
            <a:cs typeface="+mn-cs"/>
          </a:endParaRPr>
        </a:p>
        <a:p>
          <a:pPr rtl="0" eaLnBrk="1" latinLnBrk="0" hangingPunct="1"/>
          <a:r>
            <a:rPr kumimoji="1" lang="ja-JP" altLang="ja-JP" sz="1050" b="1" kern="1200">
              <a:solidFill>
                <a:schemeClr val="accent5"/>
              </a:solidFill>
              <a:effectLst/>
              <a:latin typeface="+mn-lt"/>
              <a:ea typeface="+mn-ea"/>
              <a:cs typeface="+mn-cs"/>
            </a:rPr>
            <a:t>区分</a:t>
          </a:r>
          <a:r>
            <a:rPr kumimoji="1" lang="en-US" altLang="ja-JP" sz="1050" b="1" kern="1200">
              <a:solidFill>
                <a:schemeClr val="accent5"/>
              </a:solidFill>
              <a:effectLst/>
              <a:latin typeface="+mn-lt"/>
              <a:ea typeface="+mn-ea"/>
              <a:cs typeface="+mn-cs"/>
            </a:rPr>
            <a:t>A</a:t>
          </a:r>
          <a:r>
            <a:rPr kumimoji="1" lang="ja-JP" altLang="ja-JP" sz="1050" b="1" kern="1200">
              <a:solidFill>
                <a:schemeClr val="accent5"/>
              </a:solidFill>
              <a:effectLst/>
              <a:latin typeface="+mn-lt"/>
              <a:ea typeface="+mn-ea"/>
              <a:cs typeface="+mn-cs"/>
            </a:rPr>
            <a:t>：</a:t>
          </a:r>
          <a:r>
            <a:rPr kumimoji="1" lang="en-US" altLang="ja-JP" sz="1050" b="1" kern="1200">
              <a:solidFill>
                <a:schemeClr val="accent5"/>
              </a:solidFill>
              <a:effectLst/>
              <a:latin typeface="+mn-lt"/>
              <a:ea typeface="+mn-ea"/>
              <a:cs typeface="+mn-cs"/>
            </a:rPr>
            <a:t>ICT</a:t>
          </a:r>
          <a:r>
            <a:rPr kumimoji="1" lang="ja-JP" altLang="en-US" sz="1050" b="1" kern="1200">
              <a:solidFill>
                <a:schemeClr val="accent5"/>
              </a:solidFill>
              <a:effectLst/>
              <a:latin typeface="+mn-lt"/>
              <a:ea typeface="+mn-ea"/>
              <a:cs typeface="+mn-cs"/>
            </a:rPr>
            <a:t>締固め管理機能付き道路機械</a:t>
          </a:r>
          <a:endParaRPr lang="ja-JP" altLang="ja-JP" sz="1050" b="1">
            <a:solidFill>
              <a:schemeClr val="accent5"/>
            </a:solidFill>
            <a:effectLst/>
          </a:endParaRPr>
        </a:p>
        <a:p>
          <a:pPr rtl="0" eaLnBrk="1" latinLnBrk="0" hangingPunct="1"/>
          <a:r>
            <a:rPr kumimoji="1" lang="ja-JP" altLang="ja-JP" sz="1050" b="1" kern="1200">
              <a:solidFill>
                <a:schemeClr val="accent5"/>
              </a:solidFill>
              <a:effectLst/>
              <a:latin typeface="+mn-lt"/>
              <a:ea typeface="+mn-ea"/>
              <a:cs typeface="+mn-cs"/>
            </a:rPr>
            <a:t>区分</a:t>
          </a:r>
          <a:r>
            <a:rPr kumimoji="1" lang="en-US" altLang="ja-JP" sz="1050" b="1" kern="1200">
              <a:solidFill>
                <a:schemeClr val="accent5"/>
              </a:solidFill>
              <a:effectLst/>
              <a:latin typeface="+mn-lt"/>
              <a:ea typeface="+mn-ea"/>
              <a:cs typeface="+mn-cs"/>
            </a:rPr>
            <a:t>B</a:t>
          </a:r>
          <a:r>
            <a:rPr kumimoji="1" lang="ja-JP" altLang="ja-JP" sz="1050" b="1" kern="1200">
              <a:solidFill>
                <a:schemeClr val="accent5"/>
              </a:solidFill>
              <a:effectLst/>
              <a:latin typeface="+mn-lt"/>
              <a:ea typeface="+mn-ea"/>
              <a:cs typeface="+mn-cs"/>
            </a:rPr>
            <a:t>：</a:t>
          </a:r>
          <a:r>
            <a:rPr kumimoji="1" lang="ja-JP" altLang="en-US" sz="1050" b="1" kern="1200">
              <a:solidFill>
                <a:schemeClr val="accent5"/>
              </a:solidFill>
              <a:effectLst/>
              <a:latin typeface="+mn-lt"/>
              <a:ea typeface="+mn-ea"/>
              <a:cs typeface="+mn-cs"/>
            </a:rPr>
            <a:t>なし</a:t>
          </a:r>
          <a:endParaRPr kumimoji="1" lang="en-US" altLang="ja-JP" sz="1050" b="1" kern="1200">
            <a:solidFill>
              <a:schemeClr val="accent5"/>
            </a:solidFill>
            <a:effectLst/>
            <a:latin typeface="+mn-lt"/>
            <a:ea typeface="+mn-ea"/>
            <a:cs typeface="+mn-cs"/>
          </a:endParaRPr>
        </a:p>
        <a:p>
          <a:pPr rtl="0" eaLnBrk="1" latinLnBrk="0" hangingPunct="1"/>
          <a:endParaRPr kumimoji="1" lang="en-US" altLang="ja-JP" sz="1050" b="1" kern="1200">
            <a:solidFill>
              <a:schemeClr val="accent5"/>
            </a:solidFill>
            <a:effectLst/>
            <a:latin typeface="+mn-lt"/>
            <a:ea typeface="+mn-ea"/>
            <a:cs typeface="+mn-cs"/>
          </a:endParaRPr>
        </a:p>
        <a:p>
          <a:pPr rtl="0" eaLnBrk="1" latinLnBrk="0" hangingPunct="1"/>
          <a:endParaRPr kumimoji="1" lang="en-US" altLang="ja-JP" sz="1000" kern="1200">
            <a:solidFill>
              <a:sysClr val="windowText" lastClr="000000"/>
            </a:solidFill>
            <a:effectLst/>
            <a:latin typeface="+mn-lt"/>
            <a:ea typeface="+mn-ea"/>
            <a:cs typeface="+mn-cs"/>
          </a:endParaRPr>
        </a:p>
        <a:p>
          <a:pPr rtl="0" eaLnBrk="1" latinLnBrk="0" hangingPunct="1"/>
          <a:r>
            <a:rPr lang="ja-JP" altLang="en-US" sz="1000">
              <a:solidFill>
                <a:sysClr val="windowText" lastClr="000000"/>
              </a:solidFill>
              <a:effectLst/>
            </a:rPr>
            <a:t>■</a:t>
          </a:r>
          <a:r>
            <a:rPr lang="ja-JP" altLang="en-US" sz="1000" b="1">
              <a:solidFill>
                <a:sysClr val="windowText" lastClr="000000"/>
              </a:solidFill>
              <a:effectLst/>
            </a:rPr>
            <a:t>道路機械本体（建設機械メーカの保証書）と</a:t>
          </a:r>
          <a:endParaRPr lang="en-US" altLang="ja-JP" sz="1000" b="1">
            <a:solidFill>
              <a:sysClr val="windowText" lastClr="000000"/>
            </a:solidFill>
            <a:effectLst/>
          </a:endParaRPr>
        </a:p>
        <a:p>
          <a:pPr rtl="0" eaLnBrk="1" latinLnBrk="0" hangingPunct="1"/>
          <a:r>
            <a:rPr lang="ja-JP" altLang="en-US" sz="1000" b="1">
              <a:solidFill>
                <a:schemeClr val="tx1"/>
              </a:solidFill>
              <a:effectLst/>
            </a:rPr>
            <a:t>　　</a:t>
          </a:r>
          <a:r>
            <a:rPr kumimoji="1" lang="en-US" altLang="ja-JP" sz="1000" b="1" kern="1200">
              <a:solidFill>
                <a:schemeClr val="tx1"/>
              </a:solidFill>
              <a:effectLst/>
              <a:latin typeface="+mn-lt"/>
              <a:ea typeface="+mn-ea"/>
              <a:cs typeface="+mn-cs"/>
            </a:rPr>
            <a:t>ICT</a:t>
          </a:r>
          <a:r>
            <a:rPr kumimoji="1" lang="ja-JP" altLang="ja-JP" sz="1000" b="1" kern="1200">
              <a:solidFill>
                <a:schemeClr val="tx1"/>
              </a:solidFill>
              <a:effectLst/>
              <a:latin typeface="+mn-lt"/>
              <a:ea typeface="+mn-ea"/>
              <a:cs typeface="+mn-cs"/>
            </a:rPr>
            <a:t>締固め管理</a:t>
          </a:r>
          <a:r>
            <a:rPr lang="ja-JP" altLang="en-US" sz="1000" b="1">
              <a:solidFill>
                <a:sysClr val="windowText" lastClr="000000"/>
              </a:solidFill>
              <a:effectLst/>
            </a:rPr>
            <a:t>装置（測量機器メーカ等の保証書）の製品構成の場合</a:t>
          </a:r>
          <a:endParaRPr lang="en-US" altLang="ja-JP" sz="1000" b="1">
            <a:solidFill>
              <a:sysClr val="windowText" lastClr="000000"/>
            </a:solidFill>
            <a:effectLst/>
          </a:endParaRPr>
        </a:p>
        <a:p>
          <a:pPr rtl="0" eaLnBrk="1" latinLnBrk="0" hangingPunct="1"/>
          <a:endParaRPr lang="en-US" altLang="ja-JP" sz="1000">
            <a:solidFill>
              <a:sysClr val="windowText" lastClr="000000"/>
            </a:solidFill>
            <a:effectLst/>
          </a:endParaRPr>
        </a:p>
        <a:p>
          <a:pPr rtl="0" eaLnBrk="1" latinLnBrk="0" hangingPunct="1"/>
          <a:r>
            <a:rPr lang="ja-JP" altLang="en-US" sz="1050" b="1">
              <a:solidFill>
                <a:schemeClr val="accent5"/>
              </a:solidFill>
              <a:effectLst/>
            </a:rPr>
            <a:t>区分</a:t>
          </a:r>
          <a:r>
            <a:rPr lang="en-US" altLang="ja-JP" sz="1050" b="1">
              <a:solidFill>
                <a:schemeClr val="accent5"/>
              </a:solidFill>
              <a:effectLst/>
            </a:rPr>
            <a:t>A</a:t>
          </a:r>
          <a:r>
            <a:rPr lang="ja-JP" altLang="en-US" sz="1050" b="1">
              <a:solidFill>
                <a:schemeClr val="accent5"/>
              </a:solidFill>
              <a:effectLst/>
            </a:rPr>
            <a:t>：道路機械</a:t>
          </a:r>
          <a:endParaRPr lang="en-US" altLang="ja-JP" sz="1050" b="1">
            <a:solidFill>
              <a:schemeClr val="accent5"/>
            </a:solidFill>
            <a:effectLst/>
          </a:endParaRPr>
        </a:p>
        <a:p>
          <a:pPr rtl="0" eaLnBrk="1" latinLnBrk="0" hangingPunct="1"/>
          <a:r>
            <a:rPr lang="ja-JP" altLang="en-US" sz="1050" b="1">
              <a:solidFill>
                <a:schemeClr val="accent5"/>
              </a:solidFill>
              <a:effectLst/>
            </a:rPr>
            <a:t>区分</a:t>
          </a:r>
          <a:r>
            <a:rPr lang="en-US" altLang="ja-JP" sz="1050" b="1">
              <a:solidFill>
                <a:schemeClr val="accent5"/>
              </a:solidFill>
              <a:effectLst/>
            </a:rPr>
            <a:t>B</a:t>
          </a:r>
          <a:r>
            <a:rPr lang="ja-JP" altLang="en-US" sz="1050" b="1">
              <a:solidFill>
                <a:schemeClr val="accent5"/>
              </a:solidFill>
              <a:effectLst/>
            </a:rPr>
            <a:t>：</a:t>
          </a:r>
          <a:r>
            <a:rPr kumimoji="1" lang="en-US" altLang="ja-JP" sz="1000" b="1" kern="1200">
              <a:solidFill>
                <a:srgbClr val="0070C0"/>
              </a:solidFill>
              <a:effectLst/>
              <a:latin typeface="+mn-lt"/>
              <a:ea typeface="+mn-ea"/>
              <a:cs typeface="+mn-cs"/>
            </a:rPr>
            <a:t>ICT</a:t>
          </a:r>
          <a:r>
            <a:rPr kumimoji="1" lang="ja-JP" altLang="ja-JP" sz="1000" b="1" kern="1200">
              <a:solidFill>
                <a:srgbClr val="0070C0"/>
              </a:solidFill>
              <a:effectLst/>
              <a:latin typeface="+mn-lt"/>
              <a:ea typeface="+mn-ea"/>
              <a:cs typeface="+mn-cs"/>
            </a:rPr>
            <a:t>締固め管理</a:t>
          </a:r>
          <a:r>
            <a:rPr lang="ja-JP" altLang="en-US" sz="1050" b="1">
              <a:solidFill>
                <a:srgbClr val="0070C0"/>
              </a:solidFill>
              <a:effectLst/>
            </a:rPr>
            <a:t>装置</a:t>
          </a:r>
          <a:endParaRPr lang="ja-JP" altLang="ja-JP" sz="1050" b="1">
            <a:solidFill>
              <a:srgbClr val="0070C0"/>
            </a:solidFill>
            <a:effectLst/>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26</xdr:row>
          <xdr:rowOff>137160</xdr:rowOff>
        </xdr:from>
        <xdr:to>
          <xdr:col>44</xdr:col>
          <xdr:colOff>83820</xdr:colOff>
          <xdr:row>28</xdr:row>
          <xdr:rowOff>22860</xdr:rowOff>
        </xdr:to>
        <xdr:sp macro="" textlink="">
          <xdr:nvSpPr>
            <xdr:cNvPr id="46097" name="Check Box 17" hidden="1">
              <a:extLst>
                <a:ext uri="{63B3BB69-23CF-44E3-9099-C40C66FF867C}">
                  <a14:compatExt spid="_x0000_s46097"/>
                </a:ext>
                <a:ext uri="{FF2B5EF4-FFF2-40B4-BE49-F238E27FC236}">
                  <a16:creationId xmlns:a16="http://schemas.microsoft.com/office/drawing/2014/main" id="{00000000-0008-0000-0300-00001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404523</xdr:colOff>
      <xdr:row>0</xdr:row>
      <xdr:rowOff>66260</xdr:rowOff>
    </xdr:from>
    <xdr:to>
      <xdr:col>65</xdr:col>
      <xdr:colOff>142793</xdr:colOff>
      <xdr:row>8</xdr:row>
      <xdr:rowOff>30480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7064403" y="66260"/>
          <a:ext cx="6367670" cy="1183420"/>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none">
              <a:solidFill>
                <a:sysClr val="windowText" lastClr="000000"/>
              </a:solidFill>
            </a:rPr>
            <a:t>≪注意事項≫</a:t>
          </a:r>
          <a:br>
            <a:rPr kumimoji="1" lang="en-US" altLang="ja-JP" sz="1000" b="0" u="none">
              <a:solidFill>
                <a:sysClr val="windowText" lastClr="000000"/>
              </a:solidFill>
            </a:rPr>
          </a:br>
          <a:r>
            <a:rPr kumimoji="1" lang="ja-JP" altLang="en-US" sz="1000" b="0" u="none">
              <a:solidFill>
                <a:sysClr val="windowText" lastClr="000000"/>
              </a:solidFill>
            </a:rPr>
            <a:t>このカテゴリで製造事業者として登録済の場合は、登録完了時に発行される「製造事業者番号」を</a:t>
          </a:r>
          <a:br>
            <a:rPr kumimoji="1" lang="en-US" altLang="ja-JP" sz="1000" b="0" u="none">
              <a:solidFill>
                <a:sysClr val="windowText" lastClr="000000"/>
              </a:solidFill>
            </a:rPr>
          </a:br>
          <a:r>
            <a:rPr kumimoji="1" lang="ja-JP" altLang="en-US" sz="1000" b="0" u="none">
              <a:solidFill>
                <a:sysClr val="windowText" lastClr="000000"/>
              </a:solidFill>
            </a:rPr>
            <a:t>［②製品審査申請書（事務局用）］シートに入力してください。本シートの記載が不要になります。</a:t>
          </a:r>
          <a:br>
            <a:rPr kumimoji="1" lang="en-US" altLang="ja-JP" sz="1000" b="0" u="none">
              <a:solidFill>
                <a:sysClr val="windowText" lastClr="000000"/>
              </a:solidFill>
            </a:rPr>
          </a:br>
          <a:r>
            <a:rPr kumimoji="1" lang="ja-JP" altLang="en-US" sz="1000" b="0" u="none">
              <a:solidFill>
                <a:sysClr val="windowText" lastClr="000000"/>
              </a:solidFill>
            </a:rPr>
            <a:t>登録済製造事業者の場合、本シートに情報を記載されてもシステムにデータは取り込まれませんので、</a:t>
          </a:r>
          <a:endParaRPr kumimoji="1" lang="en-US" altLang="ja-JP" sz="1000" b="0" u="none">
            <a:solidFill>
              <a:sysClr val="windowText" lastClr="000000"/>
            </a:solidFill>
          </a:endParaRPr>
        </a:p>
        <a:p>
          <a:pPr algn="l"/>
          <a:r>
            <a:rPr kumimoji="1" lang="ja-JP" altLang="en-US" sz="1000" b="0" u="none">
              <a:solidFill>
                <a:sysClr val="windowText" lastClr="000000"/>
              </a:solidFill>
            </a:rPr>
            <a:t>ご注意ください。</a:t>
          </a:r>
          <a:endParaRPr kumimoji="1" lang="en-US" altLang="ja-JP" sz="1000" b="0" u="none">
            <a:solidFill>
              <a:sysClr val="windowText" lastClr="000000"/>
            </a:solidFill>
          </a:endParaRPr>
        </a:p>
      </xdr:txBody>
    </xdr:sp>
    <xdr:clientData/>
  </xdr:twoCellAnchor>
  <xdr:twoCellAnchor>
    <xdr:from>
      <xdr:col>47</xdr:col>
      <xdr:colOff>381000</xdr:colOff>
      <xdr:row>17</xdr:row>
      <xdr:rowOff>1</xdr:rowOff>
    </xdr:from>
    <xdr:to>
      <xdr:col>65</xdr:col>
      <xdr:colOff>49696</xdr:colOff>
      <xdr:row>21</xdr:row>
      <xdr:rowOff>22861</xdr:rowOff>
    </xdr:to>
    <xdr:sp macro="" textlink="">
      <xdr:nvSpPr>
        <xdr:cNvPr id="2" name="正方形/長方形 1">
          <a:extLst>
            <a:ext uri="{FF2B5EF4-FFF2-40B4-BE49-F238E27FC236}">
              <a16:creationId xmlns:a16="http://schemas.microsoft.com/office/drawing/2014/main" id="{D6E4854F-B73B-46A6-AFC9-B2C378073A40}"/>
            </a:ext>
          </a:extLst>
        </xdr:cNvPr>
        <xdr:cNvSpPr/>
      </xdr:nvSpPr>
      <xdr:spPr>
        <a:xfrm>
          <a:off x="7040880" y="2636521"/>
          <a:ext cx="6298096" cy="647700"/>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none">
              <a:solidFill>
                <a:sysClr val="windowText" lastClr="000000"/>
              </a:solidFill>
            </a:rPr>
            <a:t>≪注意事項≫</a:t>
          </a:r>
          <a:br>
            <a:rPr kumimoji="1" lang="en-US" altLang="ja-JP" sz="1000" b="0" u="none">
              <a:solidFill>
                <a:sysClr val="windowText" lastClr="000000"/>
              </a:solidFill>
            </a:rPr>
          </a:br>
          <a:r>
            <a:rPr kumimoji="1" lang="ja-JP" altLang="en-US" sz="1000" b="1" u="none">
              <a:solidFill>
                <a:sysClr val="windowText" lastClr="000000"/>
              </a:solidFill>
            </a:rPr>
            <a:t>道路機械及び</a:t>
          </a:r>
          <a:r>
            <a:rPr kumimoji="1" lang="en-US" altLang="ja-JP" sz="1000" b="1" u="none">
              <a:solidFill>
                <a:srgbClr val="FF0000"/>
              </a:solidFill>
            </a:rPr>
            <a:t>ICT</a:t>
          </a:r>
          <a:r>
            <a:rPr kumimoji="1" lang="ja-JP" altLang="en-US" sz="1000" b="1" u="none">
              <a:solidFill>
                <a:srgbClr val="FF0000"/>
              </a:solidFill>
            </a:rPr>
            <a:t>締固め管理装置</a:t>
          </a:r>
          <a:r>
            <a:rPr kumimoji="1" lang="ja-JP" altLang="en-US" sz="1000" b="0" u="none">
              <a:solidFill>
                <a:sysClr val="windowText" lastClr="000000"/>
              </a:solidFill>
            </a:rPr>
            <a:t>の保守・サポート体制について記載をしてください。</a:t>
          </a:r>
          <a:endParaRPr kumimoji="1" lang="en-US" altLang="ja-JP" sz="1000" b="0" u="none">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121920</xdr:colOff>
          <xdr:row>48</xdr:row>
          <xdr:rowOff>121920</xdr:rowOff>
        </xdr:from>
        <xdr:to>
          <xdr:col>5</xdr:col>
          <xdr:colOff>7620</xdr:colOff>
          <xdr:row>50</xdr:row>
          <xdr:rowOff>7620</xdr:rowOff>
        </xdr:to>
        <xdr:sp macro="" textlink="">
          <xdr:nvSpPr>
            <xdr:cNvPr id="25620" name="Check Box 20" hidden="1">
              <a:extLst>
                <a:ext uri="{63B3BB69-23CF-44E3-9099-C40C66FF867C}">
                  <a14:compatExt spid="_x0000_s25620"/>
                </a:ext>
                <a:ext uri="{FF2B5EF4-FFF2-40B4-BE49-F238E27FC236}">
                  <a16:creationId xmlns:a16="http://schemas.microsoft.com/office/drawing/2014/main" id="{00000000-0008-0000-0400-00001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51</xdr:row>
          <xdr:rowOff>144780</xdr:rowOff>
        </xdr:from>
        <xdr:to>
          <xdr:col>5</xdr:col>
          <xdr:colOff>7620</xdr:colOff>
          <xdr:row>53</xdr:row>
          <xdr:rowOff>30480</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4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54</xdr:row>
          <xdr:rowOff>144780</xdr:rowOff>
        </xdr:from>
        <xdr:to>
          <xdr:col>5</xdr:col>
          <xdr:colOff>7620</xdr:colOff>
          <xdr:row>56</xdr:row>
          <xdr:rowOff>30480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4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58</xdr:row>
          <xdr:rowOff>45720</xdr:rowOff>
        </xdr:from>
        <xdr:to>
          <xdr:col>5</xdr:col>
          <xdr:colOff>30480</xdr:colOff>
          <xdr:row>59</xdr:row>
          <xdr:rowOff>106680</xdr:rowOff>
        </xdr:to>
        <xdr:sp macro="" textlink="">
          <xdr:nvSpPr>
            <xdr:cNvPr id="25644" name="Check Box 44" hidden="1">
              <a:extLst>
                <a:ext uri="{63B3BB69-23CF-44E3-9099-C40C66FF867C}">
                  <a14:compatExt spid="_x0000_s25644"/>
                </a:ext>
                <a:ext uri="{FF2B5EF4-FFF2-40B4-BE49-F238E27FC236}">
                  <a16:creationId xmlns:a16="http://schemas.microsoft.com/office/drawing/2014/main" id="{00000000-0008-0000-0400-00002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81</xdr:row>
          <xdr:rowOff>121920</xdr:rowOff>
        </xdr:from>
        <xdr:to>
          <xdr:col>5</xdr:col>
          <xdr:colOff>7620</xdr:colOff>
          <xdr:row>83</xdr:row>
          <xdr:rowOff>7620</xdr:rowOff>
        </xdr:to>
        <xdr:sp macro="" textlink="">
          <xdr:nvSpPr>
            <xdr:cNvPr id="25647" name="Check Box 47" hidden="1">
              <a:extLst>
                <a:ext uri="{63B3BB69-23CF-44E3-9099-C40C66FF867C}">
                  <a14:compatExt spid="_x0000_s25647"/>
                </a:ext>
                <a:ext uri="{FF2B5EF4-FFF2-40B4-BE49-F238E27FC236}">
                  <a16:creationId xmlns:a16="http://schemas.microsoft.com/office/drawing/2014/main" id="{00000000-0008-0000-0400-00002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84</xdr:row>
          <xdr:rowOff>144780</xdr:rowOff>
        </xdr:from>
        <xdr:to>
          <xdr:col>5</xdr:col>
          <xdr:colOff>7620</xdr:colOff>
          <xdr:row>86</xdr:row>
          <xdr:rowOff>30480</xdr:rowOff>
        </xdr:to>
        <xdr:sp macro="" textlink="">
          <xdr:nvSpPr>
            <xdr:cNvPr id="25648" name="Check Box 48" hidden="1">
              <a:extLst>
                <a:ext uri="{63B3BB69-23CF-44E3-9099-C40C66FF867C}">
                  <a14:compatExt spid="_x0000_s25648"/>
                </a:ext>
                <a:ext uri="{FF2B5EF4-FFF2-40B4-BE49-F238E27FC236}">
                  <a16:creationId xmlns:a16="http://schemas.microsoft.com/office/drawing/2014/main" id="{00000000-0008-0000-0400-00003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87</xdr:row>
          <xdr:rowOff>144780</xdr:rowOff>
        </xdr:from>
        <xdr:to>
          <xdr:col>5</xdr:col>
          <xdr:colOff>7620</xdr:colOff>
          <xdr:row>89</xdr:row>
          <xdr:rowOff>30480</xdr:rowOff>
        </xdr:to>
        <xdr:sp macro="" textlink="">
          <xdr:nvSpPr>
            <xdr:cNvPr id="25649" name="Check Box 49" hidden="1">
              <a:extLst>
                <a:ext uri="{63B3BB69-23CF-44E3-9099-C40C66FF867C}">
                  <a14:compatExt spid="_x0000_s25649"/>
                </a:ext>
                <a:ext uri="{FF2B5EF4-FFF2-40B4-BE49-F238E27FC236}">
                  <a16:creationId xmlns:a16="http://schemas.microsoft.com/office/drawing/2014/main" id="{00000000-0008-0000-0400-00003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90</xdr:row>
          <xdr:rowOff>121920</xdr:rowOff>
        </xdr:from>
        <xdr:to>
          <xdr:col>5</xdr:col>
          <xdr:colOff>7620</xdr:colOff>
          <xdr:row>92</xdr:row>
          <xdr:rowOff>7620</xdr:rowOff>
        </xdr:to>
        <xdr:sp macro="" textlink="">
          <xdr:nvSpPr>
            <xdr:cNvPr id="25650" name="Check Box 50" hidden="1">
              <a:extLst>
                <a:ext uri="{63B3BB69-23CF-44E3-9099-C40C66FF867C}">
                  <a14:compatExt spid="_x0000_s25650"/>
                </a:ext>
                <a:ext uri="{FF2B5EF4-FFF2-40B4-BE49-F238E27FC236}">
                  <a16:creationId xmlns:a16="http://schemas.microsoft.com/office/drawing/2014/main" id="{00000000-0008-0000-0400-00003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93</xdr:row>
          <xdr:rowOff>144780</xdr:rowOff>
        </xdr:from>
        <xdr:to>
          <xdr:col>5</xdr:col>
          <xdr:colOff>7620</xdr:colOff>
          <xdr:row>95</xdr:row>
          <xdr:rowOff>30480</xdr:rowOff>
        </xdr:to>
        <xdr:sp macro="" textlink="">
          <xdr:nvSpPr>
            <xdr:cNvPr id="25651" name="Check Box 51" hidden="1">
              <a:extLst>
                <a:ext uri="{63B3BB69-23CF-44E3-9099-C40C66FF867C}">
                  <a14:compatExt spid="_x0000_s25651"/>
                </a:ext>
                <a:ext uri="{FF2B5EF4-FFF2-40B4-BE49-F238E27FC236}">
                  <a16:creationId xmlns:a16="http://schemas.microsoft.com/office/drawing/2014/main" id="{00000000-0008-0000-0400-00003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97</xdr:row>
          <xdr:rowOff>7620</xdr:rowOff>
        </xdr:from>
        <xdr:to>
          <xdr:col>5</xdr:col>
          <xdr:colOff>0</xdr:colOff>
          <xdr:row>98</xdr:row>
          <xdr:rowOff>45720</xdr:rowOff>
        </xdr:to>
        <xdr:sp macro="" textlink="">
          <xdr:nvSpPr>
            <xdr:cNvPr id="25652" name="Check Box 52" hidden="1">
              <a:extLst>
                <a:ext uri="{63B3BB69-23CF-44E3-9099-C40C66FF867C}">
                  <a14:compatExt spid="_x0000_s25652"/>
                </a:ext>
                <a:ext uri="{FF2B5EF4-FFF2-40B4-BE49-F238E27FC236}">
                  <a16:creationId xmlns:a16="http://schemas.microsoft.com/office/drawing/2014/main" id="{00000000-0008-0000-0400-00003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100</xdr:row>
          <xdr:rowOff>0</xdr:rowOff>
        </xdr:from>
        <xdr:to>
          <xdr:col>5</xdr:col>
          <xdr:colOff>7620</xdr:colOff>
          <xdr:row>101</xdr:row>
          <xdr:rowOff>38100</xdr:rowOff>
        </xdr:to>
        <xdr:sp macro="" textlink="">
          <xdr:nvSpPr>
            <xdr:cNvPr id="25653" name="Check Box 53" hidden="1">
              <a:extLst>
                <a:ext uri="{63B3BB69-23CF-44E3-9099-C40C66FF867C}">
                  <a14:compatExt spid="_x0000_s25653"/>
                </a:ext>
                <a:ext uri="{FF2B5EF4-FFF2-40B4-BE49-F238E27FC236}">
                  <a16:creationId xmlns:a16="http://schemas.microsoft.com/office/drawing/2014/main" id="{00000000-0008-0000-0400-00003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13</xdr:row>
          <xdr:rowOff>137160</xdr:rowOff>
        </xdr:from>
        <xdr:to>
          <xdr:col>4</xdr:col>
          <xdr:colOff>144780</xdr:colOff>
          <xdr:row>15</xdr:row>
          <xdr:rowOff>22860</xdr:rowOff>
        </xdr:to>
        <xdr:sp macro="" textlink="">
          <xdr:nvSpPr>
            <xdr:cNvPr id="25655" name="Check Box 55" hidden="1">
              <a:extLst>
                <a:ext uri="{63B3BB69-23CF-44E3-9099-C40C66FF867C}">
                  <a14:compatExt spid="_x0000_s25655"/>
                </a:ext>
                <a:ext uri="{FF2B5EF4-FFF2-40B4-BE49-F238E27FC236}">
                  <a16:creationId xmlns:a16="http://schemas.microsoft.com/office/drawing/2014/main" id="{00000000-0008-0000-0400-00003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23</xdr:row>
          <xdr:rowOff>68580</xdr:rowOff>
        </xdr:from>
        <xdr:to>
          <xdr:col>5</xdr:col>
          <xdr:colOff>7620</xdr:colOff>
          <xdr:row>24</xdr:row>
          <xdr:rowOff>106680</xdr:rowOff>
        </xdr:to>
        <xdr:sp macro="" textlink="">
          <xdr:nvSpPr>
            <xdr:cNvPr id="25656" name="Check Box 56" hidden="1">
              <a:extLst>
                <a:ext uri="{63B3BB69-23CF-44E3-9099-C40C66FF867C}">
                  <a14:compatExt spid="_x0000_s25656"/>
                </a:ext>
                <a:ext uri="{FF2B5EF4-FFF2-40B4-BE49-F238E27FC236}">
                  <a16:creationId xmlns:a16="http://schemas.microsoft.com/office/drawing/2014/main" id="{00000000-0008-0000-0400-00003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30</xdr:row>
          <xdr:rowOff>68580</xdr:rowOff>
        </xdr:from>
        <xdr:to>
          <xdr:col>5</xdr:col>
          <xdr:colOff>7620</xdr:colOff>
          <xdr:row>31</xdr:row>
          <xdr:rowOff>106680</xdr:rowOff>
        </xdr:to>
        <xdr:sp macro="" textlink="">
          <xdr:nvSpPr>
            <xdr:cNvPr id="25657" name="Check Box 57" hidden="1">
              <a:extLst>
                <a:ext uri="{63B3BB69-23CF-44E3-9099-C40C66FF867C}">
                  <a14:compatExt spid="_x0000_s25657"/>
                </a:ext>
                <a:ext uri="{FF2B5EF4-FFF2-40B4-BE49-F238E27FC236}">
                  <a16:creationId xmlns:a16="http://schemas.microsoft.com/office/drawing/2014/main" id="{00000000-0008-0000-0400-00003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37</xdr:row>
          <xdr:rowOff>68580</xdr:rowOff>
        </xdr:from>
        <xdr:to>
          <xdr:col>5</xdr:col>
          <xdr:colOff>7620</xdr:colOff>
          <xdr:row>38</xdr:row>
          <xdr:rowOff>106680</xdr:rowOff>
        </xdr:to>
        <xdr:sp macro="" textlink="">
          <xdr:nvSpPr>
            <xdr:cNvPr id="25658" name="Check Box 58" hidden="1">
              <a:extLst>
                <a:ext uri="{63B3BB69-23CF-44E3-9099-C40C66FF867C}">
                  <a14:compatExt spid="_x0000_s25658"/>
                </a:ext>
                <a:ext uri="{FF2B5EF4-FFF2-40B4-BE49-F238E27FC236}">
                  <a16:creationId xmlns:a16="http://schemas.microsoft.com/office/drawing/2014/main" id="{00000000-0008-0000-0400-00003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43</xdr:row>
          <xdr:rowOff>144780</xdr:rowOff>
        </xdr:from>
        <xdr:to>
          <xdr:col>5</xdr:col>
          <xdr:colOff>7620</xdr:colOff>
          <xdr:row>44</xdr:row>
          <xdr:rowOff>182880</xdr:rowOff>
        </xdr:to>
        <xdr:sp macro="" textlink="">
          <xdr:nvSpPr>
            <xdr:cNvPr id="25659" name="Check Box 59" hidden="1">
              <a:extLst>
                <a:ext uri="{63B3BB69-23CF-44E3-9099-C40C66FF867C}">
                  <a14:compatExt spid="_x0000_s25659"/>
                </a:ext>
                <a:ext uri="{FF2B5EF4-FFF2-40B4-BE49-F238E27FC236}">
                  <a16:creationId xmlns:a16="http://schemas.microsoft.com/office/drawing/2014/main" id="{00000000-0008-0000-0400-00003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61</xdr:row>
          <xdr:rowOff>144780</xdr:rowOff>
        </xdr:from>
        <xdr:to>
          <xdr:col>5</xdr:col>
          <xdr:colOff>7620</xdr:colOff>
          <xdr:row>62</xdr:row>
          <xdr:rowOff>7620</xdr:rowOff>
        </xdr:to>
        <xdr:sp macro="" textlink="">
          <xdr:nvSpPr>
            <xdr:cNvPr id="25660" name="Check Box 60" hidden="1">
              <a:extLst>
                <a:ext uri="{63B3BB69-23CF-44E3-9099-C40C66FF867C}">
                  <a14:compatExt spid="_x0000_s25660"/>
                </a:ext>
                <a:ext uri="{FF2B5EF4-FFF2-40B4-BE49-F238E27FC236}">
                  <a16:creationId xmlns:a16="http://schemas.microsoft.com/office/drawing/2014/main" id="{00000000-0008-0000-0400-00003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https://www.houjin-bangou.nta.go.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www.houjin-bangou.nta.go.jp/" TargetMode="External"/><Relationship Id="rId5" Type="http://schemas.openxmlformats.org/officeDocument/2006/relationships/ctrlProp" Target="../ctrlProps/ctrlProp4.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vmlDrawing" Target="../drawings/vmlDrawing3.v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4.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5.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Q46"/>
  <sheetViews>
    <sheetView showGridLines="0" tabSelected="1" view="pageBreakPreview" zoomScaleNormal="100" zoomScaleSheetLayoutView="100" workbookViewId="0"/>
  </sheetViews>
  <sheetFormatPr defaultRowHeight="13.2" x14ac:dyDescent="0.2"/>
  <cols>
    <col min="1" max="1" width="5.33203125" customWidth="1"/>
    <col min="2" max="2" width="13.6640625" customWidth="1"/>
    <col min="3" max="3" width="3.44140625" customWidth="1"/>
    <col min="4" max="4" width="19" customWidth="1"/>
    <col min="5" max="8" width="7.77734375" customWidth="1"/>
    <col min="9" max="9" width="12.6640625" customWidth="1"/>
    <col min="10" max="10" width="10.44140625" customWidth="1"/>
    <col min="11" max="11" width="5.33203125" customWidth="1"/>
    <col min="12" max="12" width="12.6640625" style="39" hidden="1" customWidth="1"/>
    <col min="13" max="16" width="9" style="39" hidden="1" customWidth="1"/>
  </cols>
  <sheetData>
    <row r="1" spans="1:17" x14ac:dyDescent="0.2">
      <c r="A1" t="str">
        <f>IF(審査結果サマリ!E4&lt;&gt;"","工業会審査管理番号：　" &amp;審査結果サマリ!C2,"")</f>
        <v/>
      </c>
      <c r="J1" s="87" t="s">
        <v>263</v>
      </c>
      <c r="L1"/>
      <c r="M1"/>
      <c r="N1"/>
      <c r="O1"/>
      <c r="P1"/>
    </row>
    <row r="3" spans="1:17" ht="23.4" x14ac:dyDescent="0.2">
      <c r="A3" s="212" t="s">
        <v>0</v>
      </c>
      <c r="B3" s="212"/>
      <c r="C3" s="212"/>
      <c r="D3" s="212"/>
      <c r="E3" s="212"/>
      <c r="F3" s="212"/>
      <c r="G3" s="212"/>
      <c r="H3" s="212"/>
      <c r="I3" s="212"/>
      <c r="J3" s="212"/>
      <c r="K3" s="212"/>
    </row>
    <row r="4" spans="1:17" ht="13.8" thickBot="1" x14ac:dyDescent="0.25"/>
    <row r="5" spans="1:17" ht="20.25" customHeight="1" thickBot="1" x14ac:dyDescent="0.25">
      <c r="B5" s="4" t="s">
        <v>1</v>
      </c>
      <c r="C5" s="216"/>
      <c r="D5" s="217"/>
      <c r="E5" s="217"/>
      <c r="F5" s="217"/>
      <c r="G5" s="217"/>
      <c r="H5" s="217"/>
      <c r="I5" s="218"/>
    </row>
    <row r="6" spans="1:17" ht="20.25" customHeight="1" thickBot="1" x14ac:dyDescent="0.25">
      <c r="B6" s="4" t="s">
        <v>2</v>
      </c>
      <c r="C6" s="216"/>
      <c r="D6" s="217"/>
      <c r="E6" s="217"/>
      <c r="F6" s="217"/>
      <c r="G6" s="217"/>
      <c r="H6" s="217"/>
      <c r="I6" s="218"/>
    </row>
    <row r="8" spans="1:17" ht="39.75" customHeight="1" x14ac:dyDescent="0.2">
      <c r="B8" s="219" t="s">
        <v>203</v>
      </c>
      <c r="C8" s="219"/>
      <c r="D8" s="219"/>
      <c r="E8" s="219"/>
      <c r="F8" s="219"/>
      <c r="G8" s="219"/>
      <c r="H8" s="219"/>
      <c r="I8" s="219"/>
      <c r="J8" s="219"/>
    </row>
    <row r="10" spans="1:17" ht="16.2" x14ac:dyDescent="0.2">
      <c r="B10" s="6"/>
      <c r="C10" s="14" t="s">
        <v>3</v>
      </c>
      <c r="D10" s="14"/>
      <c r="E10" s="7"/>
      <c r="F10" s="7"/>
      <c r="G10" s="7"/>
      <c r="H10" s="7"/>
      <c r="I10" s="7"/>
      <c r="J10" s="8"/>
    </row>
    <row r="11" spans="1:17" x14ac:dyDescent="0.2">
      <c r="B11" s="9"/>
      <c r="J11" s="10"/>
    </row>
    <row r="12" spans="1:17" x14ac:dyDescent="0.2">
      <c r="B12" s="9"/>
      <c r="C12" s="36" t="s">
        <v>4</v>
      </c>
      <c r="D12" s="37"/>
      <c r="E12" s="213" t="s">
        <v>261</v>
      </c>
      <c r="F12" s="214"/>
      <c r="G12" s="214"/>
      <c r="H12" s="214"/>
      <c r="I12" s="215"/>
      <c r="J12" s="10"/>
    </row>
    <row r="13" spans="1:17" x14ac:dyDescent="0.2">
      <c r="B13" s="9"/>
      <c r="C13" s="7"/>
      <c r="D13" s="7"/>
      <c r="E13" s="35"/>
      <c r="F13" s="35"/>
      <c r="G13" s="35"/>
      <c r="H13" s="35"/>
      <c r="I13" s="35"/>
      <c r="J13" s="10"/>
      <c r="Q13" s="38"/>
    </row>
    <row r="14" spans="1:17" x14ac:dyDescent="0.2">
      <c r="B14" s="11"/>
      <c r="C14" s="1"/>
      <c r="D14" s="1"/>
      <c r="E14" s="1"/>
      <c r="F14" s="1"/>
      <c r="G14" s="1"/>
      <c r="H14" s="3"/>
      <c r="I14" s="3"/>
      <c r="J14" s="12"/>
    </row>
    <row r="15" spans="1:17" hidden="1" x14ac:dyDescent="0.2"/>
    <row r="16" spans="1:17" ht="16.2" hidden="1" x14ac:dyDescent="0.2">
      <c r="B16" s="6"/>
      <c r="C16" s="14" t="s">
        <v>184</v>
      </c>
      <c r="D16" s="14"/>
      <c r="E16" s="7"/>
      <c r="F16" s="7"/>
      <c r="G16" s="7"/>
      <c r="H16" s="7"/>
      <c r="I16" s="7"/>
      <c r="J16" s="8"/>
    </row>
    <row r="17" spans="2:17" ht="13.8" hidden="1" thickBot="1" x14ac:dyDescent="0.25">
      <c r="B17" s="9"/>
      <c r="J17" s="10"/>
      <c r="L17"/>
    </row>
    <row r="18" spans="2:17" ht="13.8" hidden="1" thickBot="1" x14ac:dyDescent="0.25">
      <c r="B18" s="9"/>
      <c r="C18" s="227"/>
      <c r="D18" s="228"/>
      <c r="E18" s="228"/>
      <c r="F18" s="228"/>
      <c r="G18" s="228"/>
      <c r="H18" s="229"/>
      <c r="I18" s="146"/>
      <c r="J18" s="10"/>
      <c r="L18" t="str">
        <f>IF(C18&lt;&gt;"",C18,"")</f>
        <v/>
      </c>
      <c r="M18" s="18" t="str">
        <f>IF(AND(C18&lt;&gt;"",I18&lt;&gt;""),I18,"")</f>
        <v/>
      </c>
      <c r="Q18" s="38" t="str">
        <f>IF(L18&lt;&gt;"",IF(M18&lt;&gt;"","OK","「あり」または「なし」を選択してください"),"")</f>
        <v/>
      </c>
    </row>
    <row r="19" spans="2:17" ht="13.95" hidden="1" customHeight="1" thickBot="1" x14ac:dyDescent="0.25">
      <c r="B19" s="9"/>
      <c r="C19" s="230"/>
      <c r="D19" s="231"/>
      <c r="E19" s="231"/>
      <c r="F19" s="231"/>
      <c r="G19" s="231"/>
      <c r="H19" s="232"/>
      <c r="I19" s="146"/>
      <c r="J19" s="10"/>
      <c r="L19" t="str">
        <f>IF(C19&lt;&gt;"",C19,"")</f>
        <v/>
      </c>
      <c r="M19" s="18" t="str">
        <f>IF(AND(C19&lt;&gt;"",I19&lt;&gt;""),I19,"")</f>
        <v/>
      </c>
      <c r="Q19" s="38" t="str">
        <f>IF(L19&lt;&gt;"",IF(M19&lt;&gt;"","OK","「あり」または「なし」を選択してください"),"")</f>
        <v/>
      </c>
    </row>
    <row r="20" spans="2:17" ht="13.8" hidden="1" thickBot="1" x14ac:dyDescent="0.25">
      <c r="B20" s="9"/>
      <c r="C20" s="227"/>
      <c r="D20" s="228"/>
      <c r="E20" s="228"/>
      <c r="F20" s="228"/>
      <c r="G20" s="228"/>
      <c r="H20" s="229"/>
      <c r="I20" s="146"/>
      <c r="J20" s="10"/>
      <c r="L20" t="str">
        <f>IF(C20&lt;&gt;"",C20,"")</f>
        <v/>
      </c>
      <c r="M20" s="18" t="str">
        <f>IF(AND(C20&lt;&gt;"",I20&lt;&gt;""),I20,"")</f>
        <v/>
      </c>
      <c r="Q20" s="38" t="str">
        <f>IF(L20&lt;&gt;"",IF(M20&lt;&gt;"","OK","「あり」または「なし」を選択してください"),"")</f>
        <v/>
      </c>
    </row>
    <row r="21" spans="2:17" hidden="1" x14ac:dyDescent="0.2">
      <c r="B21" s="9"/>
      <c r="E21" s="34"/>
      <c r="F21" s="34"/>
      <c r="G21" s="34"/>
      <c r="H21" s="34"/>
      <c r="I21" s="5"/>
      <c r="J21" s="10"/>
    </row>
    <row r="22" spans="2:17" hidden="1" x14ac:dyDescent="0.2">
      <c r="B22" s="11"/>
      <c r="C22" s="1"/>
      <c r="D22" s="1"/>
      <c r="E22" s="1"/>
      <c r="F22" s="1"/>
      <c r="G22" s="1"/>
      <c r="H22" s="1"/>
      <c r="I22" s="1"/>
      <c r="J22" s="12"/>
    </row>
    <row r="23" spans="2:17" hidden="1" x14ac:dyDescent="0.2"/>
    <row r="24" spans="2:17" ht="16.2" hidden="1" x14ac:dyDescent="0.2">
      <c r="B24" s="6"/>
      <c r="C24" s="14" t="s">
        <v>175</v>
      </c>
      <c r="D24" s="14"/>
      <c r="E24" s="7"/>
      <c r="F24" s="7"/>
      <c r="G24" s="7"/>
      <c r="H24" s="7"/>
      <c r="I24" s="7"/>
      <c r="J24" s="8"/>
      <c r="M24" s="7" t="s">
        <v>176</v>
      </c>
      <c r="N24" s="7"/>
      <c r="O24" s="7"/>
      <c r="P24" s="8"/>
    </row>
    <row r="25" spans="2:17" ht="13.8" hidden="1" thickBot="1" x14ac:dyDescent="0.25">
      <c r="B25" s="9"/>
      <c r="J25" s="10"/>
      <c r="L25" t="str">
        <f>L26</f>
        <v>省力化パラメータなし</v>
      </c>
      <c r="M25" t="s">
        <v>177</v>
      </c>
      <c r="N25" t="s">
        <v>178</v>
      </c>
      <c r="O25" t="s">
        <v>179</v>
      </c>
      <c r="P25" s="10" t="s">
        <v>180</v>
      </c>
    </row>
    <row r="26" spans="2:17" ht="13.8" hidden="1" thickBot="1" x14ac:dyDescent="0.25">
      <c r="B26" s="9"/>
      <c r="C26" s="233"/>
      <c r="D26" s="234"/>
      <c r="E26" s="235"/>
      <c r="F26" s="236"/>
      <c r="G26" s="236"/>
      <c r="H26" s="237"/>
      <c r="I26" s="17"/>
      <c r="J26" s="10"/>
      <c r="L26" t="str">
        <f>"省力化パラメータなし"</f>
        <v>省力化パラメータなし</v>
      </c>
      <c r="M26"/>
      <c r="N26"/>
      <c r="O26"/>
      <c r="P26" s="10"/>
    </row>
    <row r="27" spans="2:17" hidden="1" x14ac:dyDescent="0.2">
      <c r="B27" s="9"/>
      <c r="E27" s="34"/>
      <c r="F27" s="34"/>
      <c r="G27" s="34"/>
      <c r="H27" s="34"/>
      <c r="I27" s="5"/>
      <c r="J27" s="10"/>
    </row>
    <row r="28" spans="2:17" hidden="1" x14ac:dyDescent="0.2">
      <c r="B28" s="11"/>
      <c r="C28" s="1"/>
      <c r="D28" s="1"/>
      <c r="E28" s="1"/>
      <c r="F28" s="1"/>
      <c r="G28" s="1"/>
      <c r="H28" s="1"/>
      <c r="I28" s="1"/>
      <c r="J28" s="12"/>
    </row>
    <row r="29" spans="2:17" x14ac:dyDescent="0.2">
      <c r="H29" s="2"/>
      <c r="I29" s="2"/>
    </row>
    <row r="30" spans="2:17" s="39" customFormat="1" ht="16.2" x14ac:dyDescent="0.2">
      <c r="B30" s="40"/>
      <c r="C30" s="41" t="s">
        <v>7</v>
      </c>
      <c r="D30" s="41"/>
      <c r="E30" s="42"/>
      <c r="F30" s="42"/>
      <c r="G30" s="42"/>
      <c r="H30" s="43"/>
      <c r="I30" s="43"/>
      <c r="J30" s="44"/>
    </row>
    <row r="31" spans="2:17" s="39" customFormat="1" ht="13.8" thickBot="1" x14ac:dyDescent="0.25">
      <c r="B31" s="45"/>
      <c r="H31" s="46"/>
      <c r="I31" s="46"/>
      <c r="J31" s="47"/>
    </row>
    <row r="32" spans="2:17" s="39" customFormat="1" ht="13.8" thickBot="1" x14ac:dyDescent="0.25">
      <c r="B32" s="45"/>
      <c r="C32" s="207" t="s">
        <v>8</v>
      </c>
      <c r="D32" s="208"/>
      <c r="E32" s="209" t="s">
        <v>9</v>
      </c>
      <c r="F32" s="210"/>
      <c r="G32" s="210"/>
      <c r="H32" s="210"/>
      <c r="I32" s="211"/>
      <c r="J32" s="47"/>
    </row>
    <row r="33" spans="2:10" s="39" customFormat="1" ht="13.8" thickBot="1" x14ac:dyDescent="0.25">
      <c r="B33" s="45"/>
      <c r="C33" s="207" t="s">
        <v>10</v>
      </c>
      <c r="D33" s="208"/>
      <c r="E33" s="209" t="s">
        <v>9</v>
      </c>
      <c r="F33" s="210"/>
      <c r="G33" s="210"/>
      <c r="H33" s="210"/>
      <c r="I33" s="211"/>
      <c r="J33" s="47"/>
    </row>
    <row r="34" spans="2:10" s="39" customFormat="1" ht="13.8" thickBot="1" x14ac:dyDescent="0.25">
      <c r="B34" s="45"/>
      <c r="C34" s="207" t="s">
        <v>11</v>
      </c>
      <c r="D34" s="208"/>
      <c r="E34" s="209" t="s">
        <v>9</v>
      </c>
      <c r="F34" s="210"/>
      <c r="G34" s="210"/>
      <c r="H34" s="210"/>
      <c r="I34" s="211"/>
      <c r="J34" s="47"/>
    </row>
    <row r="35" spans="2:10" s="39" customFormat="1" ht="13.8" thickBot="1" x14ac:dyDescent="0.25">
      <c r="B35" s="45"/>
      <c r="C35" s="207" t="s">
        <v>12</v>
      </c>
      <c r="D35" s="208"/>
      <c r="E35" s="209" t="s">
        <v>9</v>
      </c>
      <c r="F35" s="210"/>
      <c r="G35" s="210"/>
      <c r="H35" s="210"/>
      <c r="I35" s="211"/>
      <c r="J35" s="47"/>
    </row>
    <row r="36" spans="2:10" s="39" customFormat="1" ht="13.8" thickBot="1" x14ac:dyDescent="0.25">
      <c r="B36" s="45"/>
      <c r="C36" s="207" t="s">
        <v>13</v>
      </c>
      <c r="D36" s="208"/>
      <c r="E36" s="209" t="s">
        <v>9</v>
      </c>
      <c r="F36" s="210"/>
      <c r="G36" s="210"/>
      <c r="H36" s="210"/>
      <c r="I36" s="211"/>
      <c r="J36" s="47"/>
    </row>
    <row r="37" spans="2:10" s="39" customFormat="1" x14ac:dyDescent="0.2">
      <c r="B37" s="45"/>
      <c r="C37" s="39" t="s">
        <v>14</v>
      </c>
      <c r="H37" s="48"/>
      <c r="I37" s="46"/>
      <c r="J37" s="47"/>
    </row>
    <row r="38" spans="2:10" s="39" customFormat="1" x14ac:dyDescent="0.2">
      <c r="B38" s="49"/>
      <c r="C38" s="50"/>
      <c r="D38" s="50"/>
      <c r="E38" s="50"/>
      <c r="F38" s="50"/>
      <c r="G38" s="50"/>
      <c r="H38" s="51"/>
      <c r="I38" s="52"/>
      <c r="J38" s="53"/>
    </row>
    <row r="39" spans="2:10" s="39" customFormat="1" x14ac:dyDescent="0.2"/>
    <row r="40" spans="2:10" s="39" customFormat="1" x14ac:dyDescent="0.2">
      <c r="C40" s="222" t="s">
        <v>15</v>
      </c>
      <c r="D40" s="224"/>
      <c r="E40" s="222"/>
      <c r="F40" s="223"/>
      <c r="G40" s="223"/>
      <c r="H40" s="223"/>
      <c r="I40" s="224"/>
    </row>
    <row r="41" spans="2:10" s="39" customFormat="1" x14ac:dyDescent="0.2">
      <c r="C41" s="225"/>
      <c r="D41" s="225"/>
      <c r="E41" s="225"/>
      <c r="F41" s="225"/>
      <c r="G41" s="225"/>
      <c r="H41" s="225"/>
      <c r="I41" s="225"/>
    </row>
    <row r="42" spans="2:10" s="39" customFormat="1" x14ac:dyDescent="0.2">
      <c r="C42" s="220" t="s">
        <v>16</v>
      </c>
      <c r="D42" s="221"/>
      <c r="E42" s="220"/>
      <c r="F42" s="226"/>
      <c r="G42" s="226"/>
      <c r="H42" s="226"/>
      <c r="I42" s="221"/>
    </row>
    <row r="43" spans="2:10" s="39" customFormat="1" x14ac:dyDescent="0.2">
      <c r="C43" s="220" t="s">
        <v>17</v>
      </c>
      <c r="D43" s="221"/>
      <c r="E43" s="220"/>
      <c r="F43" s="226"/>
      <c r="G43" s="226"/>
      <c r="H43" s="226"/>
      <c r="I43" s="221"/>
    </row>
    <row r="44" spans="2:10" s="39" customFormat="1" x14ac:dyDescent="0.2">
      <c r="C44" s="220" t="s">
        <v>18</v>
      </c>
      <c r="D44" s="221"/>
      <c r="E44" s="220"/>
      <c r="F44" s="226"/>
      <c r="G44" s="226"/>
      <c r="H44" s="226"/>
      <c r="I44" s="221"/>
    </row>
    <row r="45" spans="2:10" s="39" customFormat="1" x14ac:dyDescent="0.2">
      <c r="C45" s="220" t="s">
        <v>19</v>
      </c>
      <c r="D45" s="221"/>
      <c r="E45" s="220"/>
      <c r="F45" s="226"/>
      <c r="G45" s="226"/>
      <c r="H45" s="226"/>
      <c r="I45" s="221"/>
    </row>
    <row r="46" spans="2:10" s="39" customFormat="1" x14ac:dyDescent="0.2">
      <c r="C46" s="220" t="s">
        <v>20</v>
      </c>
      <c r="D46" s="221"/>
      <c r="E46" s="220"/>
      <c r="F46" s="226"/>
      <c r="G46" s="226"/>
      <c r="H46" s="226"/>
      <c r="I46" s="221"/>
    </row>
  </sheetData>
  <sheetProtection algorithmName="SHA-512" hashValue="ed+feTGHij+gZlTylv33NZqprIMHadzw9KHize8q2co+4qZlrbVrw++XqbCJxpQzY9es99jcrXy8lA+mIDVzeg==" saltValue="MhALvUEfIdQ0RxqX9oLu7g==" spinCount="100000" sheet="1" objects="1" scenarios="1" formatCells="0" formatRows="0" insertRows="0" deleteRows="0"/>
  <mergeCells count="34">
    <mergeCell ref="C18:H18"/>
    <mergeCell ref="C19:H19"/>
    <mergeCell ref="C20:H20"/>
    <mergeCell ref="C26:D26"/>
    <mergeCell ref="E26:H26"/>
    <mergeCell ref="C45:D45"/>
    <mergeCell ref="C46:D46"/>
    <mergeCell ref="E40:I40"/>
    <mergeCell ref="E41:I41"/>
    <mergeCell ref="E42:I42"/>
    <mergeCell ref="E43:I43"/>
    <mergeCell ref="E44:I44"/>
    <mergeCell ref="E45:I45"/>
    <mergeCell ref="E46:I46"/>
    <mergeCell ref="C40:D40"/>
    <mergeCell ref="C41:D41"/>
    <mergeCell ref="C42:D42"/>
    <mergeCell ref="C43:D43"/>
    <mergeCell ref="C44:D44"/>
    <mergeCell ref="A3:K3"/>
    <mergeCell ref="E12:I12"/>
    <mergeCell ref="C5:I5"/>
    <mergeCell ref="C6:I6"/>
    <mergeCell ref="B8:J8"/>
    <mergeCell ref="C35:D35"/>
    <mergeCell ref="C36:D36"/>
    <mergeCell ref="E32:I32"/>
    <mergeCell ref="E36:I36"/>
    <mergeCell ref="E33:I33"/>
    <mergeCell ref="E34:I34"/>
    <mergeCell ref="E35:I35"/>
    <mergeCell ref="C32:D32"/>
    <mergeCell ref="C33:D33"/>
    <mergeCell ref="C34:D34"/>
  </mergeCells>
  <phoneticPr fontId="1"/>
  <dataValidations count="2">
    <dataValidation type="list" allowBlank="1" showInputMessage="1" showErrorMessage="1" sqref="E23:G23 E15:G15" xr:uid="{DA0701DC-CCBE-4B75-BDBA-157607CA5393}">
      <formula1>INDIRECT(#REF!)</formula1>
    </dataValidation>
    <dataValidation type="list" allowBlank="1" showInputMessage="1" showErrorMessage="1" sqref="I18:I20" xr:uid="{AB2387F1-D355-4E35-8690-F1110CB756FA}">
      <formula1>"あり,なし"</formula1>
    </dataValidation>
  </dataValidations>
  <printOptions horizontalCentered="1"/>
  <pageMargins left="0.23622047244094491" right="0.23622047244094491" top="0.74803149606299213" bottom="0.74803149606299213" header="0.31496062992125984" footer="0.31496062992125984"/>
  <pageSetup paperSize="9"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3A7B3-6E3D-47AC-949A-73F4D6F87716}">
  <sheetPr>
    <tabColor theme="0"/>
    <pageSetUpPr fitToPage="1"/>
  </sheetPr>
  <dimension ref="A1:E8"/>
  <sheetViews>
    <sheetView showGridLines="0" view="pageBreakPreview" zoomScaleNormal="100" zoomScaleSheetLayoutView="100" workbookViewId="0">
      <pane ySplit="1" topLeftCell="A2" activePane="bottomLeft" state="frozen"/>
      <selection activeCell="I1" sqref="I1"/>
      <selection pane="bottomLeft" sqref="A1:B1"/>
    </sheetView>
  </sheetViews>
  <sheetFormatPr defaultColWidth="9.5546875" defaultRowHeight="18.75" customHeight="1" x14ac:dyDescent="0.2"/>
  <cols>
    <col min="1" max="1" width="2.77734375" style="166" bestFit="1" customWidth="1"/>
    <col min="2" max="2" width="28.5546875" style="166" customWidth="1"/>
    <col min="3" max="4" width="14.5546875" style="166" customWidth="1"/>
    <col min="5" max="5" width="65.21875" style="166" customWidth="1"/>
    <col min="6" max="6" width="18" style="166" customWidth="1"/>
    <col min="7" max="7" width="12.88671875" style="166" bestFit="1" customWidth="1"/>
    <col min="8" max="11" width="14" style="166" bestFit="1" customWidth="1"/>
    <col min="12" max="12" width="15.6640625" style="166" bestFit="1" customWidth="1"/>
    <col min="13" max="16384" width="9.5546875" style="166"/>
  </cols>
  <sheetData>
    <row r="1" spans="1:5" s="175" customFormat="1" ht="51" customHeight="1" x14ac:dyDescent="0.2">
      <c r="A1" s="486" t="s">
        <v>200</v>
      </c>
      <c r="B1" s="486"/>
      <c r="C1" s="172" t="s">
        <v>198</v>
      </c>
      <c r="D1" s="172" t="s">
        <v>201</v>
      </c>
      <c r="E1" s="172" t="s">
        <v>202</v>
      </c>
    </row>
    <row r="2" spans="1:5" ht="51" customHeight="1" x14ac:dyDescent="0.2">
      <c r="A2" s="203" t="s">
        <v>224</v>
      </c>
      <c r="B2" s="187" t="s">
        <v>225</v>
      </c>
      <c r="C2" s="188" t="s">
        <v>226</v>
      </c>
      <c r="D2" s="186">
        <v>6.7504414850961458</v>
      </c>
      <c r="E2" s="189" t="s">
        <v>260</v>
      </c>
    </row>
    <row r="3" spans="1:5" ht="51" customHeight="1" x14ac:dyDescent="0.2">
      <c r="A3" s="204" t="s">
        <v>227</v>
      </c>
      <c r="B3" s="190" t="s">
        <v>228</v>
      </c>
      <c r="C3" s="191" t="s">
        <v>229</v>
      </c>
      <c r="D3" s="192">
        <v>250</v>
      </c>
      <c r="E3" s="191" t="s">
        <v>230</v>
      </c>
    </row>
    <row r="4" spans="1:5" ht="51" customHeight="1" x14ac:dyDescent="0.2">
      <c r="A4" s="204" t="s">
        <v>231</v>
      </c>
      <c r="B4" s="190" t="s">
        <v>232</v>
      </c>
      <c r="C4" s="191" t="s">
        <v>233</v>
      </c>
      <c r="D4" s="192">
        <v>8</v>
      </c>
      <c r="E4" s="193"/>
    </row>
    <row r="5" spans="1:5" ht="51" customHeight="1" x14ac:dyDescent="0.2">
      <c r="A5" s="204" t="s">
        <v>234</v>
      </c>
      <c r="B5" s="187" t="s">
        <v>235</v>
      </c>
      <c r="C5" s="194" t="s">
        <v>236</v>
      </c>
      <c r="D5" s="195">
        <v>10000</v>
      </c>
      <c r="E5" s="196" t="s">
        <v>237</v>
      </c>
    </row>
    <row r="6" spans="1:5" ht="51" customHeight="1" x14ac:dyDescent="0.2">
      <c r="A6" s="204" t="s">
        <v>238</v>
      </c>
      <c r="B6" s="187" t="s">
        <v>239</v>
      </c>
      <c r="C6" s="194" t="s">
        <v>240</v>
      </c>
      <c r="D6" s="195">
        <v>940</v>
      </c>
      <c r="E6" s="196" t="s">
        <v>241</v>
      </c>
    </row>
    <row r="7" spans="1:5" ht="51" customHeight="1" x14ac:dyDescent="0.2">
      <c r="A7" s="204" t="s">
        <v>242</v>
      </c>
      <c r="B7" s="187" t="s">
        <v>243</v>
      </c>
      <c r="C7" s="194" t="s">
        <v>244</v>
      </c>
      <c r="D7" s="195">
        <f>ROUNDUP(D5/D6,0)</f>
        <v>11</v>
      </c>
      <c r="E7" s="196"/>
    </row>
    <row r="8" spans="1:5" s="197" customFormat="1" ht="51" customHeight="1" x14ac:dyDescent="0.2">
      <c r="A8" s="198" t="s">
        <v>245</v>
      </c>
      <c r="B8" s="199" t="s">
        <v>246</v>
      </c>
      <c r="C8" s="200" t="s">
        <v>247</v>
      </c>
      <c r="D8" s="201">
        <v>1</v>
      </c>
      <c r="E8" s="202" t="s">
        <v>248</v>
      </c>
    </row>
  </sheetData>
  <sheetProtection algorithmName="SHA-512" hashValue="hu7cSDVKkGJ9am4IU//+QD3Ag0suCrcodujEOJvqzBvWbWPqblWuiFYQBPvn8DA04knTEgLlOul6thOHfPsY1Q==" saltValue="aKd9c8A4sQxYa03myDvLtA==" spinCount="100000" sheet="1" objects="1" scenarios="1"/>
  <mergeCells count="1">
    <mergeCell ref="A1:B1"/>
  </mergeCells>
  <phoneticPr fontId="1"/>
  <pageMargins left="0.70866141732283472" right="0.70866141732283472" top="0.74803149606299213" bottom="0.74803149606299213" header="0.31496062992125984" footer="0.31496062992125984"/>
  <pageSetup paperSize="8" fitToHeight="0" orientation="landscape" r:id="rId1"/>
  <headerFooter>
    <oddHeader>&amp;C&amp;"Meiryo UI,標準"&amp;A</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2FD36-F07B-4B12-82F1-41BD4200BD42}">
  <sheetPr codeName="Sheet2">
    <tabColor rgb="FFFFFF00"/>
    <pageSetUpPr fitToPage="1"/>
  </sheetPr>
  <dimension ref="A1:BF132"/>
  <sheetViews>
    <sheetView showGridLines="0" view="pageBreakPreview" zoomScaleNormal="115" zoomScaleSheetLayoutView="100" workbookViewId="0">
      <selection sqref="A1:AT2"/>
    </sheetView>
  </sheetViews>
  <sheetFormatPr defaultColWidth="8.88671875" defaultRowHeight="12" x14ac:dyDescent="0.2"/>
  <cols>
    <col min="1" max="46" width="2.109375" style="19" customWidth="1"/>
    <col min="47" max="47" width="8.109375" style="19" hidden="1" customWidth="1"/>
    <col min="48" max="48" width="28" style="19" customWidth="1"/>
    <col min="49" max="57" width="2.109375" style="19" customWidth="1"/>
    <col min="58" max="61" width="3.44140625" style="19" customWidth="1"/>
    <col min="62" max="16384" width="8.88671875" style="19"/>
  </cols>
  <sheetData>
    <row r="1" spans="1:48" x14ac:dyDescent="0.2">
      <c r="A1" s="264" t="s">
        <v>21</v>
      </c>
      <c r="B1" s="265"/>
      <c r="C1" s="265"/>
      <c r="D1" s="265"/>
      <c r="E1" s="265"/>
      <c r="F1" s="265"/>
      <c r="G1" s="265"/>
      <c r="H1" s="265"/>
      <c r="I1" s="265"/>
      <c r="J1" s="265"/>
      <c r="K1" s="265"/>
      <c r="L1" s="265"/>
      <c r="M1" s="265"/>
      <c r="N1" s="265"/>
      <c r="O1" s="265"/>
      <c r="P1" s="265"/>
      <c r="Q1" s="265"/>
      <c r="R1" s="265"/>
      <c r="S1" s="265"/>
      <c r="T1" s="265"/>
      <c r="U1" s="265"/>
      <c r="V1" s="265"/>
      <c r="W1" s="265"/>
      <c r="X1" s="265"/>
      <c r="Y1" s="265"/>
      <c r="Z1" s="265"/>
      <c r="AA1" s="265"/>
      <c r="AB1" s="265"/>
      <c r="AC1" s="265"/>
      <c r="AD1" s="265"/>
      <c r="AE1" s="265"/>
      <c r="AF1" s="265"/>
      <c r="AG1" s="265"/>
      <c r="AH1" s="265"/>
      <c r="AI1" s="265"/>
      <c r="AJ1" s="265"/>
      <c r="AK1" s="265"/>
      <c r="AL1" s="265"/>
      <c r="AM1" s="265"/>
      <c r="AN1" s="265"/>
      <c r="AO1" s="265"/>
      <c r="AP1" s="265"/>
      <c r="AQ1" s="265"/>
      <c r="AR1" s="265"/>
      <c r="AS1" s="265"/>
      <c r="AT1" s="266"/>
    </row>
    <row r="2" spans="1:48" x14ac:dyDescent="0.2">
      <c r="A2" s="267"/>
      <c r="B2" s="268"/>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c r="AP2" s="268"/>
      <c r="AQ2" s="268"/>
      <c r="AR2" s="268"/>
      <c r="AS2" s="268"/>
      <c r="AT2" s="269"/>
    </row>
    <row r="3" spans="1:48" x14ac:dyDescent="0.2">
      <c r="A3" s="254" t="str">
        <f>"【"&amp;製品カテゴリ&amp;"】"</f>
        <v>【ICT締固め管理機能付き道路機械】</v>
      </c>
      <c r="B3" s="254"/>
      <c r="C3" s="254"/>
      <c r="D3" s="254"/>
      <c r="E3" s="254"/>
      <c r="F3" s="254"/>
      <c r="G3" s="254"/>
      <c r="H3" s="254"/>
      <c r="I3" s="254"/>
      <c r="J3" s="254"/>
      <c r="K3" s="254"/>
      <c r="L3" s="254"/>
      <c r="M3" s="254"/>
      <c r="N3" s="254"/>
      <c r="O3" s="254"/>
      <c r="P3" s="254"/>
      <c r="Q3" s="254"/>
      <c r="R3" s="254"/>
      <c r="S3" s="254"/>
      <c r="T3" s="254"/>
      <c r="U3" s="254"/>
      <c r="V3" s="254"/>
      <c r="W3" s="254"/>
      <c r="X3" s="405" t="str">
        <f>IF(AV3=AU3,"","未入力または適切ではない項目があります")</f>
        <v>未入力または適切ではない項目があります</v>
      </c>
      <c r="Y3" s="405"/>
      <c r="Z3" s="405"/>
      <c r="AA3" s="405"/>
      <c r="AB3" s="405"/>
      <c r="AC3" s="405"/>
      <c r="AD3" s="405"/>
      <c r="AE3" s="405"/>
      <c r="AF3" s="405"/>
      <c r="AG3" s="405"/>
      <c r="AH3" s="405"/>
      <c r="AI3" s="405"/>
      <c r="AJ3" s="405"/>
      <c r="AK3" s="405"/>
      <c r="AL3" s="405"/>
      <c r="AM3" s="405"/>
      <c r="AN3" s="405"/>
      <c r="AO3" s="405"/>
      <c r="AP3" s="262" t="s">
        <v>22</v>
      </c>
      <c r="AQ3" s="262"/>
      <c r="AR3" s="262"/>
      <c r="AS3" s="262"/>
      <c r="AT3" s="262"/>
      <c r="AU3" s="19">
        <f>IF(製造事業者番号&lt;&gt;"",14,13)</f>
        <v>13</v>
      </c>
      <c r="AV3" s="33">
        <f>COUNTIF(AV8:AV10,"OK")+COUNTIF(AV14:AV68,"OK")</f>
        <v>0</v>
      </c>
    </row>
    <row r="4" spans="1:48" x14ac:dyDescent="0.2">
      <c r="A4" s="257"/>
      <c r="B4" s="257"/>
      <c r="C4" s="257"/>
      <c r="D4" s="257"/>
      <c r="E4" s="257"/>
      <c r="F4" s="257"/>
      <c r="G4" s="257"/>
      <c r="H4" s="257"/>
      <c r="I4" s="257"/>
      <c r="J4" s="257"/>
      <c r="K4" s="257"/>
      <c r="L4" s="257"/>
      <c r="M4" s="257"/>
      <c r="N4" s="257"/>
      <c r="O4" s="257"/>
      <c r="P4" s="257"/>
      <c r="Q4" s="257"/>
      <c r="R4" s="257"/>
      <c r="S4" s="257"/>
      <c r="T4" s="257"/>
      <c r="U4" s="257"/>
      <c r="V4" s="257"/>
      <c r="W4" s="257"/>
      <c r="X4" s="406"/>
      <c r="Y4" s="406"/>
      <c r="Z4" s="406"/>
      <c r="AA4" s="406"/>
      <c r="AB4" s="406"/>
      <c r="AC4" s="406"/>
      <c r="AD4" s="406"/>
      <c r="AE4" s="406"/>
      <c r="AF4" s="406"/>
      <c r="AG4" s="406"/>
      <c r="AH4" s="406"/>
      <c r="AI4" s="406"/>
      <c r="AJ4" s="406"/>
      <c r="AK4" s="406"/>
      <c r="AL4" s="406"/>
      <c r="AM4" s="406"/>
      <c r="AN4" s="406"/>
      <c r="AO4" s="406"/>
      <c r="AP4" s="263"/>
      <c r="AQ4" s="263"/>
      <c r="AR4" s="263"/>
      <c r="AS4" s="263"/>
      <c r="AT4" s="263"/>
    </row>
    <row r="5" spans="1:48" x14ac:dyDescent="0.2">
      <c r="A5" s="54"/>
      <c r="B5" s="407" t="s">
        <v>23</v>
      </c>
      <c r="C5" s="407"/>
      <c r="D5" s="407"/>
      <c r="E5" s="407"/>
      <c r="F5" s="407"/>
      <c r="G5" s="407"/>
      <c r="H5" s="407"/>
      <c r="I5" s="407"/>
      <c r="J5" s="407"/>
      <c r="K5" s="407"/>
      <c r="L5" s="407"/>
      <c r="M5" s="407"/>
      <c r="N5" s="407"/>
      <c r="O5" s="407"/>
      <c r="P5" s="407"/>
      <c r="Q5" s="407"/>
      <c r="R5" s="407"/>
      <c r="S5" s="407"/>
      <c r="T5" s="407"/>
      <c r="U5" s="407"/>
      <c r="V5" s="407"/>
      <c r="W5" s="407"/>
      <c r="X5" s="407"/>
      <c r="Y5" s="407"/>
      <c r="Z5" s="407"/>
      <c r="AA5" s="407"/>
      <c r="AB5" s="407"/>
      <c r="AC5" s="407"/>
      <c r="AD5" s="407"/>
      <c r="AE5" s="407"/>
      <c r="AF5" s="407"/>
      <c r="AG5" s="407"/>
      <c r="AH5" s="407"/>
      <c r="AI5" s="407"/>
      <c r="AJ5" s="407"/>
      <c r="AK5" s="407"/>
      <c r="AL5" s="407"/>
      <c r="AM5" s="407"/>
      <c r="AN5" s="407"/>
      <c r="AO5" s="407"/>
      <c r="AP5" s="407"/>
      <c r="AQ5" s="407"/>
      <c r="AR5" s="407"/>
      <c r="AS5" s="407"/>
      <c r="AT5" s="55"/>
    </row>
    <row r="6" spans="1:48" x14ac:dyDescent="0.2">
      <c r="A6" s="23"/>
      <c r="B6" s="238" t="s">
        <v>24</v>
      </c>
      <c r="C6" s="238"/>
      <c r="D6" s="238"/>
      <c r="E6" s="238"/>
      <c r="F6" s="238"/>
      <c r="G6" s="238"/>
      <c r="H6" s="238"/>
      <c r="I6" s="238"/>
      <c r="J6" s="238"/>
      <c r="K6" s="68" t="s">
        <v>25</v>
      </c>
      <c r="L6" s="66"/>
      <c r="M6" s="66"/>
      <c r="N6" s="66"/>
      <c r="O6" s="66"/>
      <c r="P6" s="66"/>
      <c r="Q6" s="66"/>
      <c r="R6" s="66"/>
      <c r="S6" s="66"/>
      <c r="T6" s="66"/>
      <c r="U6" s="66"/>
      <c r="V6" s="66"/>
      <c r="W6" s="66"/>
      <c r="X6" s="66"/>
      <c r="Y6" s="66"/>
      <c r="Z6" s="23"/>
      <c r="AA6" s="23"/>
      <c r="AB6" s="23"/>
      <c r="AC6" s="23"/>
      <c r="AD6" s="23"/>
      <c r="AE6" s="23"/>
      <c r="AF6" s="23"/>
      <c r="AG6" s="23"/>
      <c r="AH6" s="23"/>
      <c r="AI6" s="23"/>
      <c r="AJ6" s="23"/>
      <c r="AK6" s="23"/>
      <c r="AL6" s="66"/>
      <c r="AM6" s="23"/>
      <c r="AN6" s="23"/>
      <c r="AO6" s="23"/>
      <c r="AP6" s="23"/>
      <c r="AQ6" s="23"/>
      <c r="AR6" s="23"/>
      <c r="AS6" s="23"/>
      <c r="AT6" s="23"/>
    </row>
    <row r="7" spans="1:48" ht="15" customHeight="1" thickBot="1" x14ac:dyDescent="0.25">
      <c r="A7" s="23"/>
      <c r="B7" s="239"/>
      <c r="C7" s="239"/>
      <c r="D7" s="239"/>
      <c r="E7" s="239"/>
      <c r="F7" s="239"/>
      <c r="G7" s="239"/>
      <c r="H7" s="239"/>
      <c r="I7" s="239"/>
      <c r="J7" s="238"/>
      <c r="K7" s="67" t="s">
        <v>26</v>
      </c>
      <c r="L7" s="66"/>
      <c r="M7" s="66"/>
      <c r="N7" s="66"/>
      <c r="O7" s="66"/>
      <c r="P7" s="66"/>
      <c r="Q7" s="66"/>
      <c r="R7" s="66"/>
      <c r="S7" s="66"/>
      <c r="T7" s="66"/>
      <c r="U7" s="66"/>
      <c r="V7" s="66"/>
      <c r="W7" s="66"/>
      <c r="X7" s="66"/>
      <c r="Y7" s="66"/>
      <c r="Z7" s="23"/>
      <c r="AA7" s="23"/>
      <c r="AB7" s="23"/>
      <c r="AC7" s="23"/>
      <c r="AD7" s="23"/>
      <c r="AE7" s="23"/>
      <c r="AF7" s="23"/>
      <c r="AG7" s="23"/>
      <c r="AH7" s="23"/>
      <c r="AI7" s="23"/>
      <c r="AJ7" s="23"/>
      <c r="AK7" s="23"/>
      <c r="AL7" s="66"/>
      <c r="AM7" s="23"/>
      <c r="AN7" s="23"/>
      <c r="AO7" s="23"/>
      <c r="AP7" s="23"/>
      <c r="AQ7" s="23"/>
      <c r="AR7" s="23"/>
      <c r="AS7" s="23"/>
      <c r="AT7" s="23"/>
    </row>
    <row r="8" spans="1:48" x14ac:dyDescent="0.2">
      <c r="A8" s="23"/>
      <c r="B8" s="304" t="s">
        <v>27</v>
      </c>
      <c r="C8" s="305"/>
      <c r="D8" s="305"/>
      <c r="E8" s="305"/>
      <c r="F8" s="305"/>
      <c r="G8" s="305"/>
      <c r="H8" s="305"/>
      <c r="I8" s="305"/>
      <c r="J8" s="385"/>
      <c r="K8" s="386"/>
      <c r="L8" s="386"/>
      <c r="M8" s="386"/>
      <c r="N8" s="386"/>
      <c r="O8" s="386"/>
      <c r="P8" s="386"/>
      <c r="Q8" s="386"/>
      <c r="R8" s="386"/>
      <c r="S8" s="386"/>
      <c r="T8" s="386"/>
      <c r="U8" s="387"/>
      <c r="V8" s="304" t="s">
        <v>28</v>
      </c>
      <c r="W8" s="305"/>
      <c r="X8" s="305"/>
      <c r="Y8" s="305"/>
      <c r="Z8" s="305"/>
      <c r="AA8" s="305"/>
      <c r="AB8" s="305"/>
      <c r="AC8" s="305"/>
      <c r="AD8" s="385"/>
      <c r="AE8" s="386"/>
      <c r="AF8" s="386"/>
      <c r="AG8" s="386"/>
      <c r="AH8" s="386"/>
      <c r="AI8" s="386"/>
      <c r="AJ8" s="386"/>
      <c r="AK8" s="386"/>
      <c r="AL8" s="386"/>
      <c r="AM8" s="386"/>
      <c r="AN8" s="386"/>
      <c r="AO8" s="387"/>
      <c r="AP8" s="66"/>
      <c r="AQ8" s="66"/>
      <c r="AR8" s="66"/>
      <c r="AS8" s="66"/>
      <c r="AT8" s="23"/>
      <c r="AU8" s="31"/>
      <c r="AV8" s="28" t="str">
        <f>IF(J8&lt;&gt;"",IF(LEN(ASC(J8))=13,IF(ISNUMBER(J8),"OK","半角数字で入力してください"),"半角数字13桁で入力してください"),"必須：法人番号")</f>
        <v>必須：法人番号</v>
      </c>
    </row>
    <row r="9" spans="1:48" ht="12.6" thickBot="1" x14ac:dyDescent="0.25">
      <c r="A9" s="23"/>
      <c r="B9" s="306"/>
      <c r="C9" s="307"/>
      <c r="D9" s="307"/>
      <c r="E9" s="307"/>
      <c r="F9" s="307"/>
      <c r="G9" s="307"/>
      <c r="H9" s="307"/>
      <c r="I9" s="307"/>
      <c r="J9" s="388"/>
      <c r="K9" s="389"/>
      <c r="L9" s="389"/>
      <c r="M9" s="389"/>
      <c r="N9" s="389"/>
      <c r="O9" s="389"/>
      <c r="P9" s="389"/>
      <c r="Q9" s="389"/>
      <c r="R9" s="389"/>
      <c r="S9" s="389"/>
      <c r="T9" s="389"/>
      <c r="U9" s="390"/>
      <c r="V9" s="306"/>
      <c r="W9" s="307"/>
      <c r="X9" s="307"/>
      <c r="Y9" s="307"/>
      <c r="Z9" s="307"/>
      <c r="AA9" s="307"/>
      <c r="AB9" s="307"/>
      <c r="AC9" s="307"/>
      <c r="AD9" s="388"/>
      <c r="AE9" s="389"/>
      <c r="AF9" s="389"/>
      <c r="AG9" s="389"/>
      <c r="AH9" s="389"/>
      <c r="AI9" s="389"/>
      <c r="AJ9" s="389"/>
      <c r="AK9" s="389"/>
      <c r="AL9" s="389"/>
      <c r="AM9" s="389"/>
      <c r="AN9" s="389"/>
      <c r="AO9" s="390"/>
      <c r="AP9" s="66"/>
      <c r="AQ9" s="66"/>
      <c r="AR9" s="66"/>
      <c r="AS9" s="66"/>
      <c r="AT9" s="23"/>
      <c r="AU9" s="31"/>
      <c r="AV9" s="29" t="str">
        <f>IF(AD8&lt;&gt;"","OK","必須：事業者区分")</f>
        <v>必須：事業者区分</v>
      </c>
    </row>
    <row r="10" spans="1:48" x14ac:dyDescent="0.2">
      <c r="A10" s="23"/>
      <c r="B10" s="280" t="s">
        <v>132</v>
      </c>
      <c r="C10" s="305"/>
      <c r="D10" s="305"/>
      <c r="E10" s="305"/>
      <c r="F10" s="305"/>
      <c r="G10" s="305"/>
      <c r="H10" s="305"/>
      <c r="I10" s="305"/>
      <c r="J10" s="391" t="s">
        <v>29</v>
      </c>
      <c r="K10" s="392"/>
      <c r="L10" s="395"/>
      <c r="M10" s="396"/>
      <c r="N10" s="396"/>
      <c r="O10" s="396"/>
      <c r="P10" s="396"/>
      <c r="Q10" s="396"/>
      <c r="R10" s="396"/>
      <c r="S10" s="396"/>
      <c r="T10" s="396"/>
      <c r="U10" s="397"/>
      <c r="V10" s="401" t="s">
        <v>131</v>
      </c>
      <c r="W10" s="402"/>
      <c r="X10" s="402"/>
      <c r="Y10" s="402"/>
      <c r="Z10" s="402"/>
      <c r="AA10" s="402"/>
      <c r="AB10" s="402"/>
      <c r="AC10" s="402"/>
      <c r="AD10" s="402"/>
      <c r="AE10" s="402"/>
      <c r="AF10" s="402"/>
      <c r="AG10" s="402"/>
      <c r="AH10" s="402"/>
      <c r="AI10" s="402"/>
      <c r="AJ10" s="402"/>
      <c r="AK10" s="402"/>
      <c r="AL10" s="402"/>
      <c r="AM10" s="402"/>
      <c r="AN10" s="402"/>
      <c r="AO10" s="402"/>
      <c r="AP10" s="402"/>
      <c r="AQ10" s="402"/>
      <c r="AR10" s="402"/>
      <c r="AS10" s="402"/>
      <c r="AT10" s="23"/>
      <c r="AV10" s="28" t="str">
        <f>IF(L10&lt;&gt;"",IF(LEN(ASC(L10))=8,"OK","半角数字8桁で入力してください"),"登録済の場合必須：製造事業者番号")</f>
        <v>登録済の場合必須：製造事業者番号</v>
      </c>
    </row>
    <row r="11" spans="1:48" ht="27" customHeight="1" thickBot="1" x14ac:dyDescent="0.25">
      <c r="A11" s="23"/>
      <c r="B11" s="306"/>
      <c r="C11" s="307"/>
      <c r="D11" s="307"/>
      <c r="E11" s="307"/>
      <c r="F11" s="307"/>
      <c r="G11" s="307"/>
      <c r="H11" s="307"/>
      <c r="I11" s="307"/>
      <c r="J11" s="393"/>
      <c r="K11" s="394"/>
      <c r="L11" s="398"/>
      <c r="M11" s="399"/>
      <c r="N11" s="399"/>
      <c r="O11" s="399"/>
      <c r="P11" s="399"/>
      <c r="Q11" s="399"/>
      <c r="R11" s="399"/>
      <c r="S11" s="399"/>
      <c r="T11" s="399"/>
      <c r="U11" s="400"/>
      <c r="V11" s="403"/>
      <c r="W11" s="404"/>
      <c r="X11" s="404"/>
      <c r="Y11" s="404"/>
      <c r="Z11" s="404"/>
      <c r="AA11" s="404"/>
      <c r="AB11" s="404"/>
      <c r="AC11" s="404"/>
      <c r="AD11" s="404"/>
      <c r="AE11" s="404"/>
      <c r="AF11" s="404"/>
      <c r="AG11" s="404"/>
      <c r="AH11" s="404"/>
      <c r="AI11" s="404"/>
      <c r="AJ11" s="404"/>
      <c r="AK11" s="404"/>
      <c r="AL11" s="404"/>
      <c r="AM11" s="404"/>
      <c r="AN11" s="404"/>
      <c r="AO11" s="404"/>
      <c r="AP11" s="404"/>
      <c r="AQ11" s="404"/>
      <c r="AR11" s="404"/>
      <c r="AS11" s="404"/>
      <c r="AT11" s="23"/>
    </row>
    <row r="12" spans="1:48" x14ac:dyDescent="0.2">
      <c r="A12" s="23"/>
      <c r="B12" s="304" t="s">
        <v>30</v>
      </c>
      <c r="C12" s="305"/>
      <c r="D12" s="305"/>
      <c r="E12" s="305"/>
      <c r="F12" s="305"/>
      <c r="G12" s="305"/>
      <c r="H12" s="305"/>
      <c r="I12" s="305"/>
      <c r="J12" s="359">
        <f>製造事業者名</f>
        <v>0</v>
      </c>
      <c r="K12" s="360"/>
      <c r="L12" s="360"/>
      <c r="M12" s="360"/>
      <c r="N12" s="360"/>
      <c r="O12" s="360"/>
      <c r="P12" s="360"/>
      <c r="Q12" s="360"/>
      <c r="R12" s="360"/>
      <c r="S12" s="360"/>
      <c r="T12" s="360"/>
      <c r="U12" s="360"/>
      <c r="V12" s="360"/>
      <c r="W12" s="360"/>
      <c r="X12" s="360"/>
      <c r="Y12" s="360"/>
      <c r="Z12" s="360"/>
      <c r="AA12" s="360"/>
      <c r="AB12" s="360"/>
      <c r="AC12" s="360"/>
      <c r="AD12" s="360"/>
      <c r="AE12" s="360"/>
      <c r="AF12" s="360"/>
      <c r="AG12" s="360"/>
      <c r="AH12" s="360"/>
      <c r="AI12" s="360"/>
      <c r="AJ12" s="360"/>
      <c r="AK12" s="360"/>
      <c r="AL12" s="360"/>
      <c r="AM12" s="360"/>
      <c r="AN12" s="360"/>
      <c r="AO12" s="360"/>
      <c r="AP12" s="360"/>
      <c r="AQ12" s="360"/>
      <c r="AR12" s="360"/>
      <c r="AS12" s="361"/>
      <c r="AT12" s="23"/>
      <c r="AV12" s="29"/>
    </row>
    <row r="13" spans="1:48" ht="12.6" thickBot="1" x14ac:dyDescent="0.25">
      <c r="A13" s="23"/>
      <c r="B13" s="306"/>
      <c r="C13" s="307"/>
      <c r="D13" s="307"/>
      <c r="E13" s="307"/>
      <c r="F13" s="307"/>
      <c r="G13" s="307"/>
      <c r="H13" s="307"/>
      <c r="I13" s="307"/>
      <c r="J13" s="362"/>
      <c r="K13" s="363"/>
      <c r="L13" s="363"/>
      <c r="M13" s="363"/>
      <c r="N13" s="363"/>
      <c r="O13" s="363"/>
      <c r="P13" s="363"/>
      <c r="Q13" s="363"/>
      <c r="R13" s="363"/>
      <c r="S13" s="363"/>
      <c r="T13" s="363"/>
      <c r="U13" s="363"/>
      <c r="V13" s="363"/>
      <c r="W13" s="363"/>
      <c r="X13" s="363"/>
      <c r="Y13" s="363"/>
      <c r="Z13" s="363"/>
      <c r="AA13" s="363"/>
      <c r="AB13" s="363"/>
      <c r="AC13" s="363"/>
      <c r="AD13" s="363"/>
      <c r="AE13" s="363"/>
      <c r="AF13" s="363"/>
      <c r="AG13" s="363"/>
      <c r="AH13" s="363"/>
      <c r="AI13" s="363"/>
      <c r="AJ13" s="363"/>
      <c r="AK13" s="363"/>
      <c r="AL13" s="363"/>
      <c r="AM13" s="363"/>
      <c r="AN13" s="363"/>
      <c r="AO13" s="363"/>
      <c r="AP13" s="363"/>
      <c r="AQ13" s="363"/>
      <c r="AR13" s="363"/>
      <c r="AS13" s="364"/>
      <c r="AT13" s="23"/>
    </row>
    <row r="14" spans="1:48" x14ac:dyDescent="0.2">
      <c r="A14" s="23"/>
      <c r="B14" s="304" t="s">
        <v>31</v>
      </c>
      <c r="C14" s="305"/>
      <c r="D14" s="305"/>
      <c r="E14" s="305"/>
      <c r="F14" s="305"/>
      <c r="G14" s="305"/>
      <c r="H14" s="305"/>
      <c r="I14" s="305"/>
      <c r="J14" s="342"/>
      <c r="K14" s="343"/>
      <c r="L14" s="343"/>
      <c r="M14" s="343"/>
      <c r="N14" s="343"/>
      <c r="O14" s="343"/>
      <c r="P14" s="343"/>
      <c r="Q14" s="343"/>
      <c r="R14" s="343"/>
      <c r="S14" s="343"/>
      <c r="T14" s="343"/>
      <c r="U14" s="343"/>
      <c r="V14" s="343"/>
      <c r="W14" s="344"/>
      <c r="X14" s="368" t="s">
        <v>32</v>
      </c>
      <c r="Y14" s="369"/>
      <c r="Z14" s="369"/>
      <c r="AA14" s="369"/>
      <c r="AB14" s="369"/>
      <c r="AC14" s="369"/>
      <c r="AD14" s="369"/>
      <c r="AE14" s="370"/>
      <c r="AF14" s="373"/>
      <c r="AG14" s="374"/>
      <c r="AH14" s="374"/>
      <c r="AI14" s="374"/>
      <c r="AJ14" s="374"/>
      <c r="AK14" s="374"/>
      <c r="AL14" s="375"/>
      <c r="AM14" s="376"/>
      <c r="AN14" s="374"/>
      <c r="AO14" s="374"/>
      <c r="AP14" s="374"/>
      <c r="AQ14" s="374"/>
      <c r="AR14" s="374"/>
      <c r="AS14" s="377"/>
      <c r="AT14" s="23"/>
      <c r="AU14" s="20"/>
      <c r="AV14" s="29" t="str">
        <f>IF(J14&lt;&gt;"","OK","必須：担当者所属")</f>
        <v>必須：担当者所属</v>
      </c>
    </row>
    <row r="15" spans="1:48" ht="13.5" customHeight="1" x14ac:dyDescent="0.2">
      <c r="A15" s="23"/>
      <c r="B15" s="320"/>
      <c r="C15" s="321"/>
      <c r="D15" s="321"/>
      <c r="E15" s="321"/>
      <c r="F15" s="321"/>
      <c r="G15" s="321"/>
      <c r="H15" s="321"/>
      <c r="I15" s="321"/>
      <c r="J15" s="365"/>
      <c r="K15" s="366"/>
      <c r="L15" s="366"/>
      <c r="M15" s="366"/>
      <c r="N15" s="366"/>
      <c r="O15" s="366"/>
      <c r="P15" s="366"/>
      <c r="Q15" s="366"/>
      <c r="R15" s="366"/>
      <c r="S15" s="366"/>
      <c r="T15" s="366"/>
      <c r="U15" s="366"/>
      <c r="V15" s="366"/>
      <c r="W15" s="367"/>
      <c r="X15" s="371"/>
      <c r="Y15" s="321"/>
      <c r="Z15" s="321"/>
      <c r="AA15" s="321"/>
      <c r="AB15" s="321"/>
      <c r="AC15" s="321"/>
      <c r="AD15" s="321"/>
      <c r="AE15" s="322"/>
      <c r="AF15" s="378"/>
      <c r="AG15" s="379"/>
      <c r="AH15" s="379"/>
      <c r="AI15" s="379"/>
      <c r="AJ15" s="379"/>
      <c r="AK15" s="379"/>
      <c r="AL15" s="380"/>
      <c r="AM15" s="382"/>
      <c r="AN15" s="379"/>
      <c r="AO15" s="379"/>
      <c r="AP15" s="379"/>
      <c r="AQ15" s="379"/>
      <c r="AR15" s="379"/>
      <c r="AS15" s="383"/>
      <c r="AT15" s="23"/>
      <c r="AU15" s="20"/>
      <c r="AV15" s="29" t="str">
        <f>IF(AF14&lt;&gt;"",IF(AM14&lt;&gt;"","OK","必須：担当者名かな"),"必須：担当者氏かな")</f>
        <v>必須：担当者氏かな</v>
      </c>
    </row>
    <row r="16" spans="1:48" ht="14.25" customHeight="1" thickBot="1" x14ac:dyDescent="0.25">
      <c r="A16" s="23"/>
      <c r="B16" s="306"/>
      <c r="C16" s="307"/>
      <c r="D16" s="307"/>
      <c r="E16" s="307"/>
      <c r="F16" s="307"/>
      <c r="G16" s="307"/>
      <c r="H16" s="307"/>
      <c r="I16" s="307"/>
      <c r="J16" s="345"/>
      <c r="K16" s="346"/>
      <c r="L16" s="346"/>
      <c r="M16" s="346"/>
      <c r="N16" s="346"/>
      <c r="O16" s="346"/>
      <c r="P16" s="346"/>
      <c r="Q16" s="346"/>
      <c r="R16" s="346"/>
      <c r="S16" s="346"/>
      <c r="T16" s="346"/>
      <c r="U16" s="346"/>
      <c r="V16" s="346"/>
      <c r="W16" s="347"/>
      <c r="X16" s="372"/>
      <c r="Y16" s="307"/>
      <c r="Z16" s="307"/>
      <c r="AA16" s="307"/>
      <c r="AB16" s="307"/>
      <c r="AC16" s="307"/>
      <c r="AD16" s="307"/>
      <c r="AE16" s="327"/>
      <c r="AF16" s="345"/>
      <c r="AG16" s="346"/>
      <c r="AH16" s="346"/>
      <c r="AI16" s="346"/>
      <c r="AJ16" s="346"/>
      <c r="AK16" s="346"/>
      <c r="AL16" s="381"/>
      <c r="AM16" s="384"/>
      <c r="AN16" s="346"/>
      <c r="AO16" s="346"/>
      <c r="AP16" s="346"/>
      <c r="AQ16" s="346"/>
      <c r="AR16" s="346"/>
      <c r="AS16" s="347"/>
      <c r="AT16" s="23"/>
      <c r="AV16" s="28" t="str">
        <f>IF(AF15&lt;&gt;"",IF(AM15&lt;&gt;"","OK","必須：担当者名"),"必須：担当者氏")</f>
        <v>必須：担当者氏</v>
      </c>
    </row>
    <row r="17" spans="1:48" ht="13.5" customHeight="1" x14ac:dyDescent="0.2">
      <c r="A17" s="23"/>
      <c r="B17" s="304" t="s">
        <v>33</v>
      </c>
      <c r="C17" s="305"/>
      <c r="D17" s="305"/>
      <c r="E17" s="305"/>
      <c r="F17" s="305"/>
      <c r="G17" s="305"/>
      <c r="H17" s="305"/>
      <c r="I17" s="305"/>
      <c r="J17" s="351"/>
      <c r="K17" s="352"/>
      <c r="L17" s="352"/>
      <c r="M17" s="352"/>
      <c r="N17" s="355" t="s">
        <v>34</v>
      </c>
      <c r="O17" s="352"/>
      <c r="P17" s="352"/>
      <c r="Q17" s="352"/>
      <c r="R17" s="352"/>
      <c r="S17" s="355" t="s">
        <v>34</v>
      </c>
      <c r="T17" s="352"/>
      <c r="U17" s="352"/>
      <c r="V17" s="352"/>
      <c r="W17" s="357"/>
      <c r="X17" s="281" t="s">
        <v>35</v>
      </c>
      <c r="Y17" s="305"/>
      <c r="Z17" s="305"/>
      <c r="AA17" s="305"/>
      <c r="AB17" s="305"/>
      <c r="AC17" s="305"/>
      <c r="AD17" s="305"/>
      <c r="AE17" s="305"/>
      <c r="AF17" s="342"/>
      <c r="AG17" s="343"/>
      <c r="AH17" s="343"/>
      <c r="AI17" s="343"/>
      <c r="AJ17" s="343"/>
      <c r="AK17" s="343"/>
      <c r="AL17" s="343"/>
      <c r="AM17" s="343"/>
      <c r="AN17" s="343"/>
      <c r="AO17" s="343"/>
      <c r="AP17" s="343"/>
      <c r="AQ17" s="343"/>
      <c r="AR17" s="343"/>
      <c r="AS17" s="344"/>
      <c r="AT17" s="23"/>
      <c r="AV17" s="29" t="str">
        <f>IF(J17&amp;O17&amp;T17&lt;&gt;"","OK","必須：担当者連絡先")</f>
        <v>必須：担当者連絡先</v>
      </c>
    </row>
    <row r="18" spans="1:48" ht="14.25" customHeight="1" thickBot="1" x14ac:dyDescent="0.25">
      <c r="A18" s="23"/>
      <c r="B18" s="306"/>
      <c r="C18" s="307"/>
      <c r="D18" s="307"/>
      <c r="E18" s="307"/>
      <c r="F18" s="307"/>
      <c r="G18" s="307"/>
      <c r="H18" s="307"/>
      <c r="I18" s="307"/>
      <c r="J18" s="353"/>
      <c r="K18" s="354"/>
      <c r="L18" s="354"/>
      <c r="M18" s="354"/>
      <c r="N18" s="356"/>
      <c r="O18" s="354"/>
      <c r="P18" s="354"/>
      <c r="Q18" s="354"/>
      <c r="R18" s="354"/>
      <c r="S18" s="356"/>
      <c r="T18" s="354"/>
      <c r="U18" s="354"/>
      <c r="V18" s="354"/>
      <c r="W18" s="358"/>
      <c r="X18" s="307"/>
      <c r="Y18" s="307"/>
      <c r="Z18" s="307"/>
      <c r="AA18" s="307"/>
      <c r="AB18" s="307"/>
      <c r="AC18" s="307"/>
      <c r="AD18" s="307"/>
      <c r="AE18" s="307"/>
      <c r="AF18" s="345"/>
      <c r="AG18" s="346"/>
      <c r="AH18" s="346"/>
      <c r="AI18" s="346"/>
      <c r="AJ18" s="346"/>
      <c r="AK18" s="346"/>
      <c r="AL18" s="346"/>
      <c r="AM18" s="346"/>
      <c r="AN18" s="346"/>
      <c r="AO18" s="346"/>
      <c r="AP18" s="346"/>
      <c r="AQ18" s="346"/>
      <c r="AR18" s="346"/>
      <c r="AS18" s="347"/>
      <c r="AT18" s="23"/>
      <c r="AV18" s="29" t="str">
        <f>IF(AF17&lt;&gt;"","OK","必須：担当者メールアドレス")</f>
        <v>必須：担当者メールアドレス</v>
      </c>
    </row>
    <row r="19" spans="1:48" ht="3.75" customHeight="1" x14ac:dyDescent="0.2">
      <c r="A19" s="23"/>
      <c r="B19" s="82"/>
      <c r="C19" s="82"/>
      <c r="D19" s="82"/>
      <c r="E19" s="82"/>
      <c r="F19" s="82"/>
      <c r="G19" s="82"/>
      <c r="H19" s="82"/>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row>
    <row r="20" spans="1:48" ht="12.6" thickBot="1" x14ac:dyDescent="0.25">
      <c r="A20" s="23"/>
      <c r="B20" s="82" t="s">
        <v>36</v>
      </c>
      <c r="C20" s="82"/>
      <c r="D20" s="82"/>
      <c r="E20" s="82"/>
      <c r="F20" s="82"/>
      <c r="G20" s="82"/>
      <c r="H20" s="82"/>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row>
    <row r="21" spans="1:48" ht="12.6" thickBot="1" x14ac:dyDescent="0.25">
      <c r="A21" s="23"/>
      <c r="B21" s="304" t="s">
        <v>37</v>
      </c>
      <c r="C21" s="305"/>
      <c r="D21" s="305"/>
      <c r="E21" s="305"/>
      <c r="F21" s="305"/>
      <c r="G21" s="305"/>
      <c r="H21" s="305"/>
      <c r="I21" s="305"/>
      <c r="J21" s="309"/>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0"/>
      <c r="AM21" s="310"/>
      <c r="AN21" s="310"/>
      <c r="AO21" s="310"/>
      <c r="AP21" s="310"/>
      <c r="AQ21" s="310"/>
      <c r="AR21" s="310"/>
      <c r="AS21" s="311"/>
      <c r="AT21" s="23"/>
      <c r="AV21" s="29" t="str">
        <f>IF(J21&lt;&gt;"","OK","必須")</f>
        <v>必須</v>
      </c>
    </row>
    <row r="22" spans="1:48" ht="12.6" thickBot="1" x14ac:dyDescent="0.25">
      <c r="A22" s="23"/>
      <c r="B22" s="306"/>
      <c r="C22" s="307"/>
      <c r="D22" s="307"/>
      <c r="E22" s="307"/>
      <c r="F22" s="307"/>
      <c r="G22" s="307"/>
      <c r="H22" s="307"/>
      <c r="I22" s="307"/>
      <c r="J22" s="309"/>
      <c r="K22" s="310"/>
      <c r="L22" s="310"/>
      <c r="M22" s="310"/>
      <c r="N22" s="310"/>
      <c r="O22" s="310"/>
      <c r="P22" s="310"/>
      <c r="Q22" s="310"/>
      <c r="R22" s="310"/>
      <c r="S22" s="310"/>
      <c r="T22" s="310"/>
      <c r="U22" s="310"/>
      <c r="V22" s="310"/>
      <c r="W22" s="310"/>
      <c r="X22" s="310"/>
      <c r="Y22" s="310"/>
      <c r="Z22" s="310"/>
      <c r="AA22" s="310"/>
      <c r="AB22" s="310"/>
      <c r="AC22" s="310"/>
      <c r="AD22" s="310"/>
      <c r="AE22" s="310"/>
      <c r="AF22" s="310"/>
      <c r="AG22" s="310"/>
      <c r="AH22" s="310"/>
      <c r="AI22" s="310"/>
      <c r="AJ22" s="310"/>
      <c r="AK22" s="310"/>
      <c r="AL22" s="310"/>
      <c r="AM22" s="310"/>
      <c r="AN22" s="310"/>
      <c r="AO22" s="310"/>
      <c r="AP22" s="310"/>
      <c r="AQ22" s="310"/>
      <c r="AR22" s="310"/>
      <c r="AS22" s="311"/>
      <c r="AT22" s="23"/>
    </row>
    <row r="23" spans="1:48" ht="12.6" thickBot="1" x14ac:dyDescent="0.25">
      <c r="A23" s="23"/>
      <c r="B23" s="304" t="s">
        <v>38</v>
      </c>
      <c r="C23" s="305"/>
      <c r="D23" s="305"/>
      <c r="E23" s="305"/>
      <c r="F23" s="305"/>
      <c r="G23" s="305"/>
      <c r="H23" s="305"/>
      <c r="I23" s="305"/>
      <c r="J23" s="348">
        <f>型番</f>
        <v>0</v>
      </c>
      <c r="K23" s="349"/>
      <c r="L23" s="349"/>
      <c r="M23" s="349"/>
      <c r="N23" s="349"/>
      <c r="O23" s="349"/>
      <c r="P23" s="349"/>
      <c r="Q23" s="349"/>
      <c r="R23" s="349"/>
      <c r="S23" s="349"/>
      <c r="T23" s="349"/>
      <c r="U23" s="349"/>
      <c r="V23" s="349"/>
      <c r="W23" s="349"/>
      <c r="X23" s="349"/>
      <c r="Y23" s="349"/>
      <c r="Z23" s="349"/>
      <c r="AA23" s="349"/>
      <c r="AB23" s="349"/>
      <c r="AC23" s="349"/>
      <c r="AD23" s="349"/>
      <c r="AE23" s="349"/>
      <c r="AF23" s="349"/>
      <c r="AG23" s="349"/>
      <c r="AH23" s="349"/>
      <c r="AI23" s="349"/>
      <c r="AJ23" s="349"/>
      <c r="AK23" s="349"/>
      <c r="AL23" s="349"/>
      <c r="AM23" s="349"/>
      <c r="AN23" s="349"/>
      <c r="AO23" s="349"/>
      <c r="AP23" s="349"/>
      <c r="AQ23" s="349"/>
      <c r="AR23" s="349"/>
      <c r="AS23" s="350"/>
      <c r="AT23" s="23"/>
      <c r="AV23" s="29"/>
    </row>
    <row r="24" spans="1:48" ht="12.6" thickBot="1" x14ac:dyDescent="0.25">
      <c r="A24" s="23"/>
      <c r="B24" s="306"/>
      <c r="C24" s="307"/>
      <c r="D24" s="307"/>
      <c r="E24" s="307"/>
      <c r="F24" s="307"/>
      <c r="G24" s="308"/>
      <c r="H24" s="308"/>
      <c r="I24" s="308"/>
      <c r="J24" s="348"/>
      <c r="K24" s="349"/>
      <c r="L24" s="349"/>
      <c r="M24" s="349"/>
      <c r="N24" s="349"/>
      <c r="O24" s="349"/>
      <c r="P24" s="349"/>
      <c r="Q24" s="349"/>
      <c r="R24" s="349"/>
      <c r="S24" s="349"/>
      <c r="T24" s="349"/>
      <c r="U24" s="349"/>
      <c r="V24" s="349"/>
      <c r="W24" s="349"/>
      <c r="X24" s="349"/>
      <c r="Y24" s="349"/>
      <c r="Z24" s="349"/>
      <c r="AA24" s="349"/>
      <c r="AB24" s="349"/>
      <c r="AC24" s="349"/>
      <c r="AD24" s="349"/>
      <c r="AE24" s="349"/>
      <c r="AF24" s="349"/>
      <c r="AG24" s="349"/>
      <c r="AH24" s="349"/>
      <c r="AI24" s="349"/>
      <c r="AJ24" s="349"/>
      <c r="AK24" s="349"/>
      <c r="AL24" s="349"/>
      <c r="AM24" s="349"/>
      <c r="AN24" s="349"/>
      <c r="AO24" s="349"/>
      <c r="AP24" s="349"/>
      <c r="AQ24" s="349"/>
      <c r="AR24" s="349"/>
      <c r="AS24" s="350"/>
      <c r="AT24" s="23"/>
      <c r="AU24" s="85" t="s">
        <v>130</v>
      </c>
    </row>
    <row r="25" spans="1:48" ht="12.6" thickBot="1" x14ac:dyDescent="0.25">
      <c r="A25" s="23"/>
      <c r="B25" s="304" t="s">
        <v>39</v>
      </c>
      <c r="C25" s="305"/>
      <c r="D25" s="305"/>
      <c r="E25" s="305"/>
      <c r="F25" s="305"/>
      <c r="G25" s="305"/>
      <c r="H25" s="305"/>
      <c r="I25" s="319"/>
      <c r="J25" s="323"/>
      <c r="K25" s="324"/>
      <c r="L25" s="324"/>
      <c r="M25" s="324"/>
      <c r="N25" s="324"/>
      <c r="O25" s="324"/>
      <c r="P25" s="324"/>
      <c r="Q25" s="324"/>
      <c r="R25" s="324"/>
      <c r="S25" s="324"/>
      <c r="T25" s="324"/>
      <c r="U25" s="324"/>
      <c r="V25" s="324"/>
      <c r="W25" s="324"/>
      <c r="X25" s="324"/>
      <c r="Y25" s="324"/>
      <c r="Z25" s="324"/>
      <c r="AA25" s="324"/>
      <c r="AB25" s="324"/>
      <c r="AC25" s="324"/>
      <c r="AD25" s="324"/>
      <c r="AE25" s="324"/>
      <c r="AF25" s="324"/>
      <c r="AG25" s="324"/>
      <c r="AH25" s="324"/>
      <c r="AI25" s="324"/>
      <c r="AJ25" s="324"/>
      <c r="AK25" s="324"/>
      <c r="AL25" s="324"/>
      <c r="AM25" s="324"/>
      <c r="AN25" s="324"/>
      <c r="AO25" s="324"/>
      <c r="AP25" s="324"/>
      <c r="AQ25" s="324"/>
      <c r="AR25" s="324"/>
      <c r="AS25" s="325"/>
      <c r="AT25" s="23"/>
      <c r="AU25" s="19">
        <v>255</v>
      </c>
      <c r="AV25" s="29" t="str">
        <f>IF(J25&lt;&gt;"",IF(LEN(製品概要)&gt;AU25,"最大文字数を超えています。","OK"),"必須")</f>
        <v>必須</v>
      </c>
    </row>
    <row r="26" spans="1:48" ht="12.6" thickBot="1" x14ac:dyDescent="0.25">
      <c r="A26" s="23"/>
      <c r="B26" s="320"/>
      <c r="C26" s="321"/>
      <c r="D26" s="321"/>
      <c r="E26" s="321"/>
      <c r="F26" s="321"/>
      <c r="G26" s="321"/>
      <c r="H26" s="321"/>
      <c r="I26" s="322"/>
      <c r="J26" s="326"/>
      <c r="K26" s="324"/>
      <c r="L26" s="324"/>
      <c r="M26" s="324"/>
      <c r="N26" s="324"/>
      <c r="O26" s="324"/>
      <c r="P26" s="324"/>
      <c r="Q26" s="324"/>
      <c r="R26" s="324"/>
      <c r="S26" s="324"/>
      <c r="T26" s="324"/>
      <c r="U26" s="324"/>
      <c r="V26" s="324"/>
      <c r="W26" s="324"/>
      <c r="X26" s="324"/>
      <c r="Y26" s="324"/>
      <c r="Z26" s="324"/>
      <c r="AA26" s="324"/>
      <c r="AB26" s="324"/>
      <c r="AC26" s="324"/>
      <c r="AD26" s="324"/>
      <c r="AE26" s="324"/>
      <c r="AF26" s="324"/>
      <c r="AG26" s="324"/>
      <c r="AH26" s="324"/>
      <c r="AI26" s="324"/>
      <c r="AJ26" s="324"/>
      <c r="AK26" s="324"/>
      <c r="AL26" s="324"/>
      <c r="AM26" s="324"/>
      <c r="AN26" s="324"/>
      <c r="AO26" s="324"/>
      <c r="AP26" s="324"/>
      <c r="AQ26" s="324"/>
      <c r="AR26" s="324"/>
      <c r="AS26" s="325"/>
      <c r="AT26" s="23"/>
    </row>
    <row r="27" spans="1:48" ht="12.6" thickBot="1" x14ac:dyDescent="0.25">
      <c r="A27" s="23"/>
      <c r="B27" s="320"/>
      <c r="C27" s="321"/>
      <c r="D27" s="321"/>
      <c r="E27" s="321"/>
      <c r="F27" s="321"/>
      <c r="G27" s="321"/>
      <c r="H27" s="321"/>
      <c r="I27" s="322"/>
      <c r="J27" s="326"/>
      <c r="K27" s="324"/>
      <c r="L27" s="324"/>
      <c r="M27" s="324"/>
      <c r="N27" s="324"/>
      <c r="O27" s="324"/>
      <c r="P27" s="324"/>
      <c r="Q27" s="324"/>
      <c r="R27" s="324"/>
      <c r="S27" s="324"/>
      <c r="T27" s="324"/>
      <c r="U27" s="324"/>
      <c r="V27" s="324"/>
      <c r="W27" s="324"/>
      <c r="X27" s="324"/>
      <c r="Y27" s="324"/>
      <c r="Z27" s="324"/>
      <c r="AA27" s="324"/>
      <c r="AB27" s="324"/>
      <c r="AC27" s="324"/>
      <c r="AD27" s="324"/>
      <c r="AE27" s="324"/>
      <c r="AF27" s="324"/>
      <c r="AG27" s="324"/>
      <c r="AH27" s="324"/>
      <c r="AI27" s="324"/>
      <c r="AJ27" s="324"/>
      <c r="AK27" s="324"/>
      <c r="AL27" s="324"/>
      <c r="AM27" s="324"/>
      <c r="AN27" s="324"/>
      <c r="AO27" s="324"/>
      <c r="AP27" s="324"/>
      <c r="AQ27" s="324"/>
      <c r="AR27" s="324"/>
      <c r="AS27" s="325"/>
      <c r="AT27" s="23"/>
    </row>
    <row r="28" spans="1:48" ht="12.6" thickBot="1" x14ac:dyDescent="0.25">
      <c r="A28" s="23"/>
      <c r="B28" s="320"/>
      <c r="C28" s="321"/>
      <c r="D28" s="321"/>
      <c r="E28" s="321"/>
      <c r="F28" s="321"/>
      <c r="G28" s="321"/>
      <c r="H28" s="321"/>
      <c r="I28" s="322"/>
      <c r="J28" s="326"/>
      <c r="K28" s="324"/>
      <c r="L28" s="324"/>
      <c r="M28" s="324"/>
      <c r="N28" s="324"/>
      <c r="O28" s="324"/>
      <c r="P28" s="324"/>
      <c r="Q28" s="324"/>
      <c r="R28" s="324"/>
      <c r="S28" s="324"/>
      <c r="T28" s="324"/>
      <c r="U28" s="324"/>
      <c r="V28" s="324"/>
      <c r="W28" s="324"/>
      <c r="X28" s="324"/>
      <c r="Y28" s="324"/>
      <c r="Z28" s="324"/>
      <c r="AA28" s="324"/>
      <c r="AB28" s="324"/>
      <c r="AC28" s="324"/>
      <c r="AD28" s="324"/>
      <c r="AE28" s="324"/>
      <c r="AF28" s="324"/>
      <c r="AG28" s="324"/>
      <c r="AH28" s="324"/>
      <c r="AI28" s="324"/>
      <c r="AJ28" s="324"/>
      <c r="AK28" s="324"/>
      <c r="AL28" s="324"/>
      <c r="AM28" s="324"/>
      <c r="AN28" s="324"/>
      <c r="AO28" s="324"/>
      <c r="AP28" s="324"/>
      <c r="AQ28" s="324"/>
      <c r="AR28" s="324"/>
      <c r="AS28" s="325"/>
      <c r="AT28" s="23"/>
    </row>
    <row r="29" spans="1:48" ht="12.6" thickBot="1" x14ac:dyDescent="0.25">
      <c r="A29" s="23"/>
      <c r="B29" s="320"/>
      <c r="C29" s="321"/>
      <c r="D29" s="321"/>
      <c r="E29" s="321"/>
      <c r="F29" s="321"/>
      <c r="G29" s="321"/>
      <c r="H29" s="321"/>
      <c r="I29" s="322"/>
      <c r="J29" s="326"/>
      <c r="K29" s="324"/>
      <c r="L29" s="324"/>
      <c r="M29" s="324"/>
      <c r="N29" s="324"/>
      <c r="O29" s="324"/>
      <c r="P29" s="324"/>
      <c r="Q29" s="324"/>
      <c r="R29" s="324"/>
      <c r="S29" s="324"/>
      <c r="T29" s="324"/>
      <c r="U29" s="324"/>
      <c r="V29" s="324"/>
      <c r="W29" s="324"/>
      <c r="X29" s="324"/>
      <c r="Y29" s="324"/>
      <c r="Z29" s="324"/>
      <c r="AA29" s="324"/>
      <c r="AB29" s="324"/>
      <c r="AC29" s="324"/>
      <c r="AD29" s="324"/>
      <c r="AE29" s="324"/>
      <c r="AF29" s="324"/>
      <c r="AG29" s="324"/>
      <c r="AH29" s="324"/>
      <c r="AI29" s="324"/>
      <c r="AJ29" s="324"/>
      <c r="AK29" s="324"/>
      <c r="AL29" s="324"/>
      <c r="AM29" s="324"/>
      <c r="AN29" s="324"/>
      <c r="AO29" s="324"/>
      <c r="AP29" s="324"/>
      <c r="AQ29" s="324"/>
      <c r="AR29" s="324"/>
      <c r="AS29" s="325"/>
      <c r="AT29" s="23"/>
    </row>
    <row r="30" spans="1:48" ht="12.6" thickBot="1" x14ac:dyDescent="0.25">
      <c r="A30" s="23"/>
      <c r="B30" s="306" t="str">
        <f>LEN(製品概要)&amp;"文字/"&amp;AU25&amp;"文字"</f>
        <v>0文字/255文字</v>
      </c>
      <c r="C30" s="307"/>
      <c r="D30" s="307"/>
      <c r="E30" s="307"/>
      <c r="F30" s="307"/>
      <c r="G30" s="307"/>
      <c r="H30" s="307"/>
      <c r="I30" s="327"/>
      <c r="J30" s="326"/>
      <c r="K30" s="324"/>
      <c r="L30" s="324"/>
      <c r="M30" s="324"/>
      <c r="N30" s="324"/>
      <c r="O30" s="324"/>
      <c r="P30" s="324"/>
      <c r="Q30" s="324"/>
      <c r="R30" s="324"/>
      <c r="S30" s="324"/>
      <c r="T30" s="324"/>
      <c r="U30" s="324"/>
      <c r="V30" s="324"/>
      <c r="W30" s="324"/>
      <c r="X30" s="324"/>
      <c r="Y30" s="324"/>
      <c r="Z30" s="324"/>
      <c r="AA30" s="324"/>
      <c r="AB30" s="324"/>
      <c r="AC30" s="324"/>
      <c r="AD30" s="324"/>
      <c r="AE30" s="324"/>
      <c r="AF30" s="324"/>
      <c r="AG30" s="324"/>
      <c r="AH30" s="324"/>
      <c r="AI30" s="324"/>
      <c r="AJ30" s="324"/>
      <c r="AK30" s="324"/>
      <c r="AL30" s="324"/>
      <c r="AM30" s="324"/>
      <c r="AN30" s="324"/>
      <c r="AO30" s="324"/>
      <c r="AP30" s="324"/>
      <c r="AQ30" s="324"/>
      <c r="AR30" s="324"/>
      <c r="AS30" s="325"/>
      <c r="AT30" s="23"/>
    </row>
    <row r="31" spans="1:48" ht="41.1" customHeight="1" x14ac:dyDescent="0.2">
      <c r="A31" s="23"/>
      <c r="B31" s="280" t="s">
        <v>121</v>
      </c>
      <c r="C31" s="281"/>
      <c r="D31" s="281"/>
      <c r="E31" s="281"/>
      <c r="F31" s="281"/>
      <c r="G31" s="281"/>
      <c r="H31" s="281"/>
      <c r="I31" s="328"/>
      <c r="J31" s="331" t="s">
        <v>133</v>
      </c>
      <c r="K31" s="332"/>
      <c r="L31" s="332"/>
      <c r="M31" s="332"/>
      <c r="N31" s="332"/>
      <c r="O31" s="332"/>
      <c r="P31" s="332"/>
      <c r="Q31" s="332"/>
      <c r="R31" s="332"/>
      <c r="S31" s="332"/>
      <c r="T31" s="332"/>
      <c r="U31" s="332"/>
      <c r="V31" s="332"/>
      <c r="W31" s="332"/>
      <c r="X31" s="332"/>
      <c r="Y31" s="332"/>
      <c r="Z31" s="332"/>
      <c r="AA31" s="332"/>
      <c r="AB31" s="332" t="s">
        <v>134</v>
      </c>
      <c r="AC31" s="332"/>
      <c r="AD31" s="332"/>
      <c r="AE31" s="332"/>
      <c r="AF31" s="332"/>
      <c r="AG31" s="332"/>
      <c r="AH31" s="332"/>
      <c r="AI31" s="332"/>
      <c r="AJ31" s="332"/>
      <c r="AK31" s="332"/>
      <c r="AL31" s="332"/>
      <c r="AM31" s="332"/>
      <c r="AN31" s="332"/>
      <c r="AO31" s="332"/>
      <c r="AP31" s="332"/>
      <c r="AQ31" s="332"/>
      <c r="AR31" s="332"/>
      <c r="AS31" s="333"/>
      <c r="AT31" s="23"/>
      <c r="AU31" s="31" t="b">
        <v>0</v>
      </c>
      <c r="AV31" s="29" t="str">
        <f>IF(J32&lt;&gt;"","OK","必須：製品明細【A】製品本体にあたるもの")</f>
        <v>必須：製品明細【A】製品本体にあたるもの</v>
      </c>
    </row>
    <row r="32" spans="1:48" ht="16.5" customHeight="1" x14ac:dyDescent="0.2">
      <c r="A32" s="23"/>
      <c r="B32" s="283"/>
      <c r="C32" s="284"/>
      <c r="D32" s="284"/>
      <c r="E32" s="284"/>
      <c r="F32" s="284"/>
      <c r="G32" s="284"/>
      <c r="H32" s="284"/>
      <c r="I32" s="329"/>
      <c r="J32" s="334"/>
      <c r="K32" s="335"/>
      <c r="L32" s="335"/>
      <c r="M32" s="335"/>
      <c r="N32" s="335"/>
      <c r="O32" s="335"/>
      <c r="P32" s="335"/>
      <c r="Q32" s="335"/>
      <c r="R32" s="335"/>
      <c r="S32" s="335"/>
      <c r="T32" s="335"/>
      <c r="U32" s="335"/>
      <c r="V32" s="335"/>
      <c r="W32" s="335"/>
      <c r="X32" s="335"/>
      <c r="Y32" s="335"/>
      <c r="Z32" s="335"/>
      <c r="AA32" s="335"/>
      <c r="AB32" s="338"/>
      <c r="AC32" s="339"/>
      <c r="AD32" s="340" t="s">
        <v>129</v>
      </c>
      <c r="AE32" s="340"/>
      <c r="AF32" s="340"/>
      <c r="AG32" s="340"/>
      <c r="AH32" s="340"/>
      <c r="AI32" s="340"/>
      <c r="AJ32" s="340"/>
      <c r="AK32" s="340"/>
      <c r="AL32" s="340"/>
      <c r="AM32" s="340"/>
      <c r="AN32" s="340"/>
      <c r="AO32" s="340"/>
      <c r="AP32" s="340"/>
      <c r="AQ32" s="340"/>
      <c r="AR32" s="340"/>
      <c r="AS32" s="341"/>
      <c r="AT32" s="23"/>
      <c r="AU32" s="294" t="str">
        <f>"【A】
"&amp;J32&amp;"
【B】
"&amp;IF(AU31=TRUE,AD32,AB33)</f>
        <v xml:space="preserve">【A】
【B】
</v>
      </c>
      <c r="AV32" s="29" t="str">
        <f>IF(AB33&lt;&gt;"","OK",IF(AU31=TRUE,"OK","必須：製品明細【B】本体と併せて登録するシステムや周辺機器等"))</f>
        <v>必須：製品明細【B】本体と併せて登録するシステムや周辺機器等</v>
      </c>
    </row>
    <row r="33" spans="1:48" ht="13.5" customHeight="1" x14ac:dyDescent="0.2">
      <c r="A33" s="23"/>
      <c r="B33" s="283"/>
      <c r="C33" s="284"/>
      <c r="D33" s="284"/>
      <c r="E33" s="284"/>
      <c r="F33" s="284"/>
      <c r="G33" s="284"/>
      <c r="H33" s="284"/>
      <c r="I33" s="329"/>
      <c r="J33" s="334"/>
      <c r="K33" s="335"/>
      <c r="L33" s="335"/>
      <c r="M33" s="335"/>
      <c r="N33" s="335"/>
      <c r="O33" s="335"/>
      <c r="P33" s="335"/>
      <c r="Q33" s="335"/>
      <c r="R33" s="335"/>
      <c r="S33" s="335"/>
      <c r="T33" s="335"/>
      <c r="U33" s="335"/>
      <c r="V33" s="335"/>
      <c r="W33" s="335"/>
      <c r="X33" s="335"/>
      <c r="Y33" s="335"/>
      <c r="Z33" s="335"/>
      <c r="AA33" s="335"/>
      <c r="AB33" s="295"/>
      <c r="AC33" s="296"/>
      <c r="AD33" s="296"/>
      <c r="AE33" s="296"/>
      <c r="AF33" s="296"/>
      <c r="AG33" s="296"/>
      <c r="AH33" s="296"/>
      <c r="AI33" s="296"/>
      <c r="AJ33" s="296"/>
      <c r="AK33" s="296"/>
      <c r="AL33" s="296"/>
      <c r="AM33" s="296"/>
      <c r="AN33" s="296"/>
      <c r="AO33" s="296"/>
      <c r="AP33" s="296"/>
      <c r="AQ33" s="296"/>
      <c r="AR33" s="296"/>
      <c r="AS33" s="297"/>
      <c r="AT33" s="23"/>
      <c r="AU33" s="294"/>
      <c r="AV33" s="84" t="str">
        <f>IF(AU31=TRUE,IF(AB33&lt;&gt;"","！！！製品明細【B】で「対象なし」が選択されている場合、入力されている明細は登録されません！！！",""),"")</f>
        <v/>
      </c>
    </row>
    <row r="34" spans="1:48" ht="13.5" customHeight="1" x14ac:dyDescent="0.2">
      <c r="A34" s="23"/>
      <c r="B34" s="283"/>
      <c r="C34" s="284"/>
      <c r="D34" s="284"/>
      <c r="E34" s="284"/>
      <c r="F34" s="284"/>
      <c r="G34" s="284"/>
      <c r="H34" s="284"/>
      <c r="I34" s="329"/>
      <c r="J34" s="334"/>
      <c r="K34" s="335"/>
      <c r="L34" s="335"/>
      <c r="M34" s="335"/>
      <c r="N34" s="335"/>
      <c r="O34" s="335"/>
      <c r="P34" s="335"/>
      <c r="Q34" s="335"/>
      <c r="R34" s="335"/>
      <c r="S34" s="335"/>
      <c r="T34" s="335"/>
      <c r="U34" s="335"/>
      <c r="V34" s="335"/>
      <c r="W34" s="335"/>
      <c r="X34" s="335"/>
      <c r="Y34" s="335"/>
      <c r="Z34" s="335"/>
      <c r="AA34" s="335"/>
      <c r="AB34" s="298"/>
      <c r="AC34" s="299"/>
      <c r="AD34" s="299"/>
      <c r="AE34" s="299"/>
      <c r="AF34" s="299"/>
      <c r="AG34" s="299"/>
      <c r="AH34" s="299"/>
      <c r="AI34" s="299"/>
      <c r="AJ34" s="299"/>
      <c r="AK34" s="299"/>
      <c r="AL34" s="299"/>
      <c r="AM34" s="299"/>
      <c r="AN34" s="299"/>
      <c r="AO34" s="299"/>
      <c r="AP34" s="299"/>
      <c r="AQ34" s="299"/>
      <c r="AR34" s="299"/>
      <c r="AS34" s="300"/>
      <c r="AT34" s="23"/>
      <c r="AU34" s="294"/>
    </row>
    <row r="35" spans="1:48" ht="13.5" customHeight="1" x14ac:dyDescent="0.2">
      <c r="A35" s="23"/>
      <c r="B35" s="283"/>
      <c r="C35" s="284"/>
      <c r="D35" s="284"/>
      <c r="E35" s="284"/>
      <c r="F35" s="284"/>
      <c r="G35" s="284"/>
      <c r="H35" s="284"/>
      <c r="I35" s="329"/>
      <c r="J35" s="334"/>
      <c r="K35" s="335"/>
      <c r="L35" s="335"/>
      <c r="M35" s="335"/>
      <c r="N35" s="335"/>
      <c r="O35" s="335"/>
      <c r="P35" s="335"/>
      <c r="Q35" s="335"/>
      <c r="R35" s="335"/>
      <c r="S35" s="335"/>
      <c r="T35" s="335"/>
      <c r="U35" s="335"/>
      <c r="V35" s="335"/>
      <c r="W35" s="335"/>
      <c r="X35" s="335"/>
      <c r="Y35" s="335"/>
      <c r="Z35" s="335"/>
      <c r="AA35" s="335"/>
      <c r="AB35" s="298"/>
      <c r="AC35" s="299"/>
      <c r="AD35" s="299"/>
      <c r="AE35" s="299"/>
      <c r="AF35" s="299"/>
      <c r="AG35" s="299"/>
      <c r="AH35" s="299"/>
      <c r="AI35" s="299"/>
      <c r="AJ35" s="299"/>
      <c r="AK35" s="299"/>
      <c r="AL35" s="299"/>
      <c r="AM35" s="299"/>
      <c r="AN35" s="299"/>
      <c r="AO35" s="299"/>
      <c r="AP35" s="299"/>
      <c r="AQ35" s="299"/>
      <c r="AR35" s="299"/>
      <c r="AS35" s="300"/>
      <c r="AT35" s="23"/>
      <c r="AU35" s="294"/>
    </row>
    <row r="36" spans="1:48" ht="13.5" customHeight="1" x14ac:dyDescent="0.2">
      <c r="A36" s="23"/>
      <c r="B36" s="283"/>
      <c r="C36" s="284"/>
      <c r="D36" s="284"/>
      <c r="E36" s="284"/>
      <c r="F36" s="284"/>
      <c r="G36" s="284"/>
      <c r="H36" s="284"/>
      <c r="I36" s="329"/>
      <c r="J36" s="334"/>
      <c r="K36" s="335"/>
      <c r="L36" s="335"/>
      <c r="M36" s="335"/>
      <c r="N36" s="335"/>
      <c r="O36" s="335"/>
      <c r="P36" s="335"/>
      <c r="Q36" s="335"/>
      <c r="R36" s="335"/>
      <c r="S36" s="335"/>
      <c r="T36" s="335"/>
      <c r="U36" s="335"/>
      <c r="V36" s="335"/>
      <c r="W36" s="335"/>
      <c r="X36" s="335"/>
      <c r="Y36" s="335"/>
      <c r="Z36" s="335"/>
      <c r="AA36" s="335"/>
      <c r="AB36" s="298"/>
      <c r="AC36" s="299"/>
      <c r="AD36" s="299"/>
      <c r="AE36" s="299"/>
      <c r="AF36" s="299"/>
      <c r="AG36" s="299"/>
      <c r="AH36" s="299"/>
      <c r="AI36" s="299"/>
      <c r="AJ36" s="299"/>
      <c r="AK36" s="299"/>
      <c r="AL36" s="299"/>
      <c r="AM36" s="299"/>
      <c r="AN36" s="299"/>
      <c r="AO36" s="299"/>
      <c r="AP36" s="299"/>
      <c r="AQ36" s="299"/>
      <c r="AR36" s="299"/>
      <c r="AS36" s="300"/>
      <c r="AT36" s="23"/>
      <c r="AU36" s="294"/>
    </row>
    <row r="37" spans="1:48" ht="14.25" customHeight="1" thickBot="1" x14ac:dyDescent="0.25">
      <c r="A37" s="23"/>
      <c r="B37" s="286"/>
      <c r="C37" s="287"/>
      <c r="D37" s="287"/>
      <c r="E37" s="287"/>
      <c r="F37" s="287"/>
      <c r="G37" s="287"/>
      <c r="H37" s="287"/>
      <c r="I37" s="330"/>
      <c r="J37" s="336"/>
      <c r="K37" s="337"/>
      <c r="L37" s="337"/>
      <c r="M37" s="337"/>
      <c r="N37" s="337"/>
      <c r="O37" s="337"/>
      <c r="P37" s="337"/>
      <c r="Q37" s="337"/>
      <c r="R37" s="337"/>
      <c r="S37" s="337"/>
      <c r="T37" s="337"/>
      <c r="U37" s="337"/>
      <c r="V37" s="337"/>
      <c r="W37" s="337"/>
      <c r="X37" s="337"/>
      <c r="Y37" s="337"/>
      <c r="Z37" s="337"/>
      <c r="AA37" s="337"/>
      <c r="AB37" s="301"/>
      <c r="AC37" s="302"/>
      <c r="AD37" s="302"/>
      <c r="AE37" s="302"/>
      <c r="AF37" s="302"/>
      <c r="AG37" s="302"/>
      <c r="AH37" s="302"/>
      <c r="AI37" s="302"/>
      <c r="AJ37" s="302"/>
      <c r="AK37" s="302"/>
      <c r="AL37" s="302"/>
      <c r="AM37" s="302"/>
      <c r="AN37" s="302"/>
      <c r="AO37" s="302"/>
      <c r="AP37" s="302"/>
      <c r="AQ37" s="302"/>
      <c r="AR37" s="302"/>
      <c r="AS37" s="303"/>
      <c r="AT37" s="23"/>
      <c r="AU37" s="294"/>
    </row>
    <row r="38" spans="1:48" ht="12.6" thickBot="1" x14ac:dyDescent="0.25">
      <c r="A38" s="23"/>
      <c r="B38" s="304" t="s">
        <v>40</v>
      </c>
      <c r="C38" s="305"/>
      <c r="D38" s="305"/>
      <c r="E38" s="305"/>
      <c r="F38" s="305"/>
      <c r="G38" s="305"/>
      <c r="H38" s="305"/>
      <c r="I38" s="305"/>
      <c r="J38" s="309"/>
      <c r="K38" s="310"/>
      <c r="L38" s="310"/>
      <c r="M38" s="310"/>
      <c r="N38" s="310"/>
      <c r="O38" s="310"/>
      <c r="P38" s="310"/>
      <c r="Q38" s="310"/>
      <c r="R38" s="310"/>
      <c r="S38" s="310"/>
      <c r="T38" s="310"/>
      <c r="U38" s="310"/>
      <c r="V38" s="310"/>
      <c r="W38" s="310"/>
      <c r="X38" s="310"/>
      <c r="Y38" s="310"/>
      <c r="Z38" s="310"/>
      <c r="AA38" s="310"/>
      <c r="AB38" s="310"/>
      <c r="AC38" s="310"/>
      <c r="AD38" s="310"/>
      <c r="AE38" s="310"/>
      <c r="AF38" s="310"/>
      <c r="AG38" s="310"/>
      <c r="AH38" s="310"/>
      <c r="AI38" s="310"/>
      <c r="AJ38" s="310"/>
      <c r="AK38" s="310"/>
      <c r="AL38" s="310"/>
      <c r="AM38" s="310"/>
      <c r="AN38" s="310"/>
      <c r="AO38" s="310"/>
      <c r="AP38" s="310"/>
      <c r="AQ38" s="310"/>
      <c r="AR38" s="310"/>
      <c r="AS38" s="311"/>
      <c r="AT38" s="23"/>
      <c r="AV38" s="29" t="str">
        <f>IF(J38&lt;&gt;"","OK","必須")</f>
        <v>必須</v>
      </c>
    </row>
    <row r="39" spans="1:48" ht="12.6" thickBot="1" x14ac:dyDescent="0.25">
      <c r="A39" s="23"/>
      <c r="B39" s="306"/>
      <c r="C39" s="307"/>
      <c r="D39" s="307"/>
      <c r="E39" s="307"/>
      <c r="F39" s="307"/>
      <c r="G39" s="308"/>
      <c r="H39" s="308"/>
      <c r="I39" s="308"/>
      <c r="J39" s="312"/>
      <c r="K39" s="313"/>
      <c r="L39" s="313"/>
      <c r="M39" s="313"/>
      <c r="N39" s="313"/>
      <c r="O39" s="313"/>
      <c r="P39" s="313"/>
      <c r="Q39" s="313"/>
      <c r="R39" s="313"/>
      <c r="S39" s="313"/>
      <c r="T39" s="313"/>
      <c r="U39" s="313"/>
      <c r="V39" s="313"/>
      <c r="W39" s="313"/>
      <c r="X39" s="310"/>
      <c r="Y39" s="310"/>
      <c r="Z39" s="310"/>
      <c r="AA39" s="310"/>
      <c r="AB39" s="310"/>
      <c r="AC39" s="310"/>
      <c r="AD39" s="310"/>
      <c r="AE39" s="310"/>
      <c r="AF39" s="310"/>
      <c r="AG39" s="310"/>
      <c r="AH39" s="310"/>
      <c r="AI39" s="310"/>
      <c r="AJ39" s="310"/>
      <c r="AK39" s="310"/>
      <c r="AL39" s="310"/>
      <c r="AM39" s="310"/>
      <c r="AN39" s="310"/>
      <c r="AO39" s="310"/>
      <c r="AP39" s="310"/>
      <c r="AQ39" s="310"/>
      <c r="AR39" s="310"/>
      <c r="AS39" s="311"/>
      <c r="AT39" s="23"/>
    </row>
    <row r="40" spans="1:48" ht="6" customHeight="1" x14ac:dyDescent="0.2">
      <c r="A40" s="23"/>
      <c r="B40" s="82"/>
      <c r="C40" s="82"/>
      <c r="D40" s="82"/>
      <c r="E40" s="82"/>
      <c r="F40" s="82"/>
      <c r="G40" s="82"/>
      <c r="H40" s="82"/>
      <c r="I40" s="82"/>
      <c r="J40" s="82"/>
      <c r="K40" s="82"/>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row>
    <row r="41" spans="1:48" x14ac:dyDescent="0.2">
      <c r="A41" s="23"/>
      <c r="B41" s="82" t="s">
        <v>41</v>
      </c>
      <c r="C41" s="83"/>
      <c r="D41" s="83"/>
      <c r="E41" s="83"/>
      <c r="F41" s="83"/>
      <c r="G41" s="83"/>
      <c r="H41" s="83"/>
      <c r="I41" s="83"/>
      <c r="J41" s="83"/>
      <c r="K41" s="8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row>
    <row r="42" spans="1:48" ht="7.5" customHeight="1" x14ac:dyDescent="0.2">
      <c r="A42" s="23"/>
      <c r="B42" s="304" t="s">
        <v>42</v>
      </c>
      <c r="C42" s="305"/>
      <c r="D42" s="305"/>
      <c r="E42" s="305"/>
      <c r="F42" s="305"/>
      <c r="G42" s="305"/>
      <c r="H42" s="305"/>
      <c r="I42" s="314"/>
      <c r="J42" s="316" t="str">
        <f>製品カテゴリ</f>
        <v>ICT締固め管理機能付き道路機械</v>
      </c>
      <c r="K42" s="241"/>
      <c r="L42" s="241"/>
      <c r="M42" s="241"/>
      <c r="N42" s="241"/>
      <c r="O42" s="241"/>
      <c r="P42" s="241"/>
      <c r="Q42" s="241"/>
      <c r="R42" s="241"/>
      <c r="S42" s="241"/>
      <c r="T42" s="241"/>
      <c r="U42" s="241"/>
      <c r="V42" s="241"/>
      <c r="W42" s="241"/>
      <c r="X42" s="241"/>
      <c r="Y42" s="241"/>
      <c r="Z42" s="241"/>
      <c r="AA42" s="241"/>
      <c r="AB42" s="241"/>
      <c r="AC42" s="241"/>
      <c r="AD42" s="241"/>
      <c r="AE42" s="241"/>
      <c r="AF42" s="241"/>
      <c r="AG42" s="241"/>
      <c r="AH42" s="241"/>
      <c r="AI42" s="241"/>
      <c r="AJ42" s="241"/>
      <c r="AK42" s="241"/>
      <c r="AL42" s="241"/>
      <c r="AM42" s="241"/>
      <c r="AN42" s="241"/>
      <c r="AO42" s="241"/>
      <c r="AP42" s="241"/>
      <c r="AQ42" s="241"/>
      <c r="AR42" s="241"/>
      <c r="AS42" s="317"/>
      <c r="AT42" s="23"/>
    </row>
    <row r="43" spans="1:48" ht="7.5" customHeight="1" x14ac:dyDescent="0.2">
      <c r="A43" s="23"/>
      <c r="B43" s="306"/>
      <c r="C43" s="307"/>
      <c r="D43" s="307"/>
      <c r="E43" s="307"/>
      <c r="F43" s="307"/>
      <c r="G43" s="307"/>
      <c r="H43" s="307"/>
      <c r="I43" s="315"/>
      <c r="J43" s="245"/>
      <c r="K43" s="239"/>
      <c r="L43" s="239"/>
      <c r="M43" s="239"/>
      <c r="N43" s="239"/>
      <c r="O43" s="239"/>
      <c r="P43" s="239"/>
      <c r="Q43" s="239"/>
      <c r="R43" s="239"/>
      <c r="S43" s="239"/>
      <c r="T43" s="239"/>
      <c r="U43" s="239"/>
      <c r="V43" s="239"/>
      <c r="W43" s="239"/>
      <c r="X43" s="239"/>
      <c r="Y43" s="239"/>
      <c r="Z43" s="239"/>
      <c r="AA43" s="239"/>
      <c r="AB43" s="239"/>
      <c r="AC43" s="239"/>
      <c r="AD43" s="239"/>
      <c r="AE43" s="239"/>
      <c r="AF43" s="239"/>
      <c r="AG43" s="239"/>
      <c r="AH43" s="239"/>
      <c r="AI43" s="239"/>
      <c r="AJ43" s="239"/>
      <c r="AK43" s="239"/>
      <c r="AL43" s="239"/>
      <c r="AM43" s="239"/>
      <c r="AN43" s="239"/>
      <c r="AO43" s="239"/>
      <c r="AP43" s="239"/>
      <c r="AQ43" s="239"/>
      <c r="AR43" s="239"/>
      <c r="AS43" s="318"/>
      <c r="AT43" s="23"/>
    </row>
    <row r="44" spans="1:48" ht="2.25" hidden="1" customHeight="1" x14ac:dyDescent="0.2">
      <c r="A44" s="23"/>
      <c r="B44" s="27"/>
      <c r="C44" s="24"/>
      <c r="D44" s="24"/>
      <c r="E44" s="24"/>
      <c r="F44" s="24"/>
      <c r="G44" s="24"/>
      <c r="H44" s="24"/>
      <c r="I44" s="24"/>
      <c r="J44" s="82"/>
      <c r="K44" s="82"/>
      <c r="L44" s="82"/>
      <c r="M44" s="82"/>
      <c r="N44" s="82"/>
      <c r="O44" s="82"/>
      <c r="P44" s="82"/>
      <c r="Q44" s="82"/>
      <c r="R44" s="82"/>
      <c r="S44" s="82"/>
      <c r="T44" s="82"/>
      <c r="U44" s="82"/>
      <c r="V44" s="82"/>
      <c r="W44" s="82"/>
      <c r="X44" s="24"/>
      <c r="Y44" s="24"/>
      <c r="Z44" s="24"/>
      <c r="AA44" s="24"/>
      <c r="AB44" s="24"/>
      <c r="AC44" s="24"/>
      <c r="AD44" s="24"/>
      <c r="AE44" s="24"/>
      <c r="AF44" s="82"/>
      <c r="AG44" s="82"/>
      <c r="AH44" s="82"/>
      <c r="AI44" s="82"/>
      <c r="AJ44" s="82"/>
      <c r="AK44" s="82"/>
      <c r="AL44" s="82"/>
      <c r="AM44" s="82"/>
      <c r="AN44" s="82"/>
      <c r="AO44" s="82"/>
      <c r="AP44" s="82"/>
      <c r="AQ44" s="82"/>
      <c r="AR44" s="82"/>
      <c r="AS44" s="82"/>
      <c r="AT44" s="23"/>
    </row>
    <row r="45" spans="1:48" ht="3.75" customHeight="1" x14ac:dyDescent="0.2">
      <c r="A45" s="23"/>
      <c r="B45" s="292" t="s">
        <v>43</v>
      </c>
      <c r="C45" s="292"/>
      <c r="D45" s="292"/>
      <c r="E45" s="292"/>
      <c r="F45" s="292"/>
      <c r="G45" s="292"/>
      <c r="H45" s="292"/>
      <c r="I45" s="292"/>
      <c r="J45" s="292"/>
      <c r="K45" s="292"/>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row>
    <row r="46" spans="1:48" ht="9" customHeight="1" x14ac:dyDescent="0.2">
      <c r="A46" s="23"/>
      <c r="B46" s="292"/>
      <c r="C46" s="292"/>
      <c r="D46" s="292"/>
      <c r="E46" s="292"/>
      <c r="F46" s="292"/>
      <c r="G46" s="292"/>
      <c r="H46" s="292"/>
      <c r="I46" s="292"/>
      <c r="J46" s="292"/>
      <c r="K46" s="292"/>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row>
    <row r="47" spans="1:48" ht="5.25" customHeight="1" x14ac:dyDescent="0.2">
      <c r="A47" s="23"/>
      <c r="B47" s="293" t="s">
        <v>44</v>
      </c>
      <c r="C47" s="293"/>
      <c r="D47" s="293"/>
      <c r="E47" s="293"/>
      <c r="F47" s="293"/>
      <c r="G47" s="293"/>
      <c r="H47" s="293"/>
      <c r="I47" s="293"/>
      <c r="J47" s="293"/>
      <c r="K47" s="293"/>
      <c r="L47" s="293"/>
      <c r="M47" s="293"/>
      <c r="N47" s="293"/>
      <c r="O47" s="293"/>
      <c r="P47" s="293"/>
      <c r="Q47" s="293"/>
      <c r="R47" s="293"/>
      <c r="S47" s="293"/>
      <c r="T47" s="293"/>
      <c r="U47" s="293"/>
      <c r="V47" s="293"/>
      <c r="W47" s="293"/>
      <c r="X47" s="293"/>
      <c r="Y47" s="293"/>
      <c r="Z47" s="293"/>
      <c r="AA47" s="293"/>
      <c r="AB47" s="293"/>
      <c r="AC47" s="293"/>
      <c r="AD47" s="293"/>
      <c r="AE47" s="293"/>
      <c r="AF47" s="293"/>
      <c r="AG47" s="293"/>
      <c r="AH47" s="293"/>
      <c r="AI47" s="293"/>
      <c r="AJ47" s="293"/>
      <c r="AK47" s="293"/>
      <c r="AL47" s="293"/>
      <c r="AM47" s="293"/>
      <c r="AN47" s="293"/>
      <c r="AO47" s="293"/>
      <c r="AP47" s="25"/>
      <c r="AQ47" s="25"/>
      <c r="AR47" s="25"/>
      <c r="AS47" s="25"/>
      <c r="AT47" s="23"/>
    </row>
    <row r="48" spans="1:48" x14ac:dyDescent="0.2">
      <c r="A48" s="23"/>
      <c r="B48" s="293"/>
      <c r="C48" s="293"/>
      <c r="D48" s="293"/>
      <c r="E48" s="293"/>
      <c r="F48" s="293"/>
      <c r="G48" s="293"/>
      <c r="H48" s="293"/>
      <c r="I48" s="293"/>
      <c r="J48" s="293"/>
      <c r="K48" s="293"/>
      <c r="L48" s="293"/>
      <c r="M48" s="293"/>
      <c r="N48" s="293"/>
      <c r="O48" s="293"/>
      <c r="P48" s="293"/>
      <c r="Q48" s="293"/>
      <c r="R48" s="293"/>
      <c r="S48" s="293"/>
      <c r="T48" s="293"/>
      <c r="U48" s="293"/>
      <c r="V48" s="293"/>
      <c r="W48" s="293"/>
      <c r="X48" s="293"/>
      <c r="Y48" s="293"/>
      <c r="Z48" s="293"/>
      <c r="AA48" s="293"/>
      <c r="AB48" s="293"/>
      <c r="AC48" s="293"/>
      <c r="AD48" s="293"/>
      <c r="AE48" s="293"/>
      <c r="AF48" s="293"/>
      <c r="AG48" s="293"/>
      <c r="AH48" s="293"/>
      <c r="AI48" s="293"/>
      <c r="AJ48" s="293"/>
      <c r="AK48" s="293"/>
      <c r="AL48" s="293"/>
      <c r="AM48" s="293"/>
      <c r="AN48" s="293"/>
      <c r="AO48" s="293"/>
      <c r="AP48" s="25"/>
      <c r="AQ48" s="25"/>
      <c r="AR48" s="25"/>
      <c r="AS48" s="25"/>
      <c r="AT48" s="23"/>
    </row>
    <row r="49" spans="1:48" ht="12" customHeight="1" x14ac:dyDescent="0.2">
      <c r="A49" s="23"/>
      <c r="B49" s="280" t="s">
        <v>45</v>
      </c>
      <c r="C49" s="281"/>
      <c r="D49" s="281"/>
      <c r="E49" s="281"/>
      <c r="F49" s="281"/>
      <c r="G49" s="281"/>
      <c r="H49" s="281"/>
      <c r="I49" s="281"/>
      <c r="J49" s="281"/>
      <c r="K49" s="281"/>
      <c r="L49" s="281"/>
      <c r="M49" s="282"/>
      <c r="N49" s="272">
        <f>平均納品金額</f>
        <v>0</v>
      </c>
      <c r="O49" s="273"/>
      <c r="P49" s="273"/>
      <c r="Q49" s="273"/>
      <c r="R49" s="273"/>
      <c r="S49" s="273"/>
      <c r="T49" s="273"/>
      <c r="U49" s="273"/>
      <c r="V49" s="273"/>
      <c r="W49" s="273"/>
      <c r="X49" s="276" t="s">
        <v>128</v>
      </c>
      <c r="Y49" s="276"/>
      <c r="Z49" s="276"/>
      <c r="AA49" s="277"/>
      <c r="AB49" s="280" t="s">
        <v>206</v>
      </c>
      <c r="AC49" s="281"/>
      <c r="AD49" s="281"/>
      <c r="AE49" s="281"/>
      <c r="AF49" s="281"/>
      <c r="AG49" s="282"/>
      <c r="AH49" s="253">
        <f>納入先</f>
        <v>0</v>
      </c>
      <c r="AI49" s="254"/>
      <c r="AJ49" s="254"/>
      <c r="AK49" s="254"/>
      <c r="AL49" s="254"/>
      <c r="AM49" s="254"/>
      <c r="AN49" s="254"/>
      <c r="AO49" s="254"/>
      <c r="AP49" s="254"/>
      <c r="AQ49" s="254"/>
      <c r="AR49" s="255"/>
      <c r="AS49" s="72"/>
      <c r="AT49" s="23"/>
      <c r="AV49" s="69"/>
    </row>
    <row r="50" spans="1:48" ht="0.75" customHeight="1" x14ac:dyDescent="0.2">
      <c r="A50" s="23"/>
      <c r="B50" s="283"/>
      <c r="C50" s="284"/>
      <c r="D50" s="284"/>
      <c r="E50" s="284"/>
      <c r="F50" s="284"/>
      <c r="G50" s="284"/>
      <c r="H50" s="284"/>
      <c r="I50" s="284"/>
      <c r="J50" s="284"/>
      <c r="K50" s="284"/>
      <c r="L50" s="284"/>
      <c r="M50" s="285"/>
      <c r="N50" s="274"/>
      <c r="O50" s="275"/>
      <c r="P50" s="275"/>
      <c r="Q50" s="275"/>
      <c r="R50" s="275"/>
      <c r="S50" s="275"/>
      <c r="T50" s="275"/>
      <c r="U50" s="275"/>
      <c r="V50" s="275"/>
      <c r="W50" s="275"/>
      <c r="X50" s="278"/>
      <c r="Y50" s="278"/>
      <c r="Z50" s="278"/>
      <c r="AA50" s="279"/>
      <c r="AB50" s="283"/>
      <c r="AC50" s="284"/>
      <c r="AD50" s="284"/>
      <c r="AE50" s="284"/>
      <c r="AF50" s="284"/>
      <c r="AG50" s="285"/>
      <c r="AH50" s="256"/>
      <c r="AI50" s="257"/>
      <c r="AJ50" s="257"/>
      <c r="AK50" s="257"/>
      <c r="AL50" s="257"/>
      <c r="AM50" s="257"/>
      <c r="AN50" s="257"/>
      <c r="AO50" s="257"/>
      <c r="AP50" s="257"/>
      <c r="AQ50" s="257"/>
      <c r="AR50" s="258"/>
      <c r="AS50" s="72"/>
      <c r="AT50" s="23"/>
      <c r="AV50" s="23"/>
    </row>
    <row r="51" spans="1:48" ht="3.75" customHeight="1" x14ac:dyDescent="0.2">
      <c r="A51" s="23"/>
      <c r="B51" s="283"/>
      <c r="C51" s="284"/>
      <c r="D51" s="284"/>
      <c r="E51" s="284"/>
      <c r="F51" s="284"/>
      <c r="G51" s="284"/>
      <c r="H51" s="284"/>
      <c r="I51" s="284"/>
      <c r="J51" s="284"/>
      <c r="K51" s="284"/>
      <c r="L51" s="284"/>
      <c r="M51" s="285"/>
      <c r="N51" s="274"/>
      <c r="O51" s="275"/>
      <c r="P51" s="275"/>
      <c r="Q51" s="275"/>
      <c r="R51" s="275"/>
      <c r="S51" s="275"/>
      <c r="T51" s="275"/>
      <c r="U51" s="275"/>
      <c r="V51" s="275"/>
      <c r="W51" s="275"/>
      <c r="X51" s="278"/>
      <c r="Y51" s="278"/>
      <c r="Z51" s="278"/>
      <c r="AA51" s="279"/>
      <c r="AB51" s="283"/>
      <c r="AC51" s="284"/>
      <c r="AD51" s="284"/>
      <c r="AE51" s="284"/>
      <c r="AF51" s="284"/>
      <c r="AG51" s="285"/>
      <c r="AH51" s="256"/>
      <c r="AI51" s="257"/>
      <c r="AJ51" s="257"/>
      <c r="AK51" s="257"/>
      <c r="AL51" s="257"/>
      <c r="AM51" s="257"/>
      <c r="AN51" s="257"/>
      <c r="AO51" s="257"/>
      <c r="AP51" s="257"/>
      <c r="AQ51" s="257"/>
      <c r="AR51" s="258"/>
      <c r="AS51" s="73"/>
      <c r="AT51" s="23"/>
      <c r="AV51" s="23"/>
    </row>
    <row r="52" spans="1:48" ht="6.75" customHeight="1" x14ac:dyDescent="0.2">
      <c r="A52" s="23"/>
      <c r="B52" s="283"/>
      <c r="C52" s="284"/>
      <c r="D52" s="284"/>
      <c r="E52" s="284"/>
      <c r="F52" s="284"/>
      <c r="G52" s="284"/>
      <c r="H52" s="284"/>
      <c r="I52" s="284"/>
      <c r="J52" s="284"/>
      <c r="K52" s="284"/>
      <c r="L52" s="284"/>
      <c r="M52" s="285"/>
      <c r="N52" s="274"/>
      <c r="O52" s="275"/>
      <c r="P52" s="275"/>
      <c r="Q52" s="275"/>
      <c r="R52" s="275"/>
      <c r="S52" s="275"/>
      <c r="T52" s="275"/>
      <c r="U52" s="275"/>
      <c r="V52" s="275"/>
      <c r="W52" s="275"/>
      <c r="X52" s="278"/>
      <c r="Y52" s="278"/>
      <c r="Z52" s="278"/>
      <c r="AA52" s="279"/>
      <c r="AB52" s="286"/>
      <c r="AC52" s="287"/>
      <c r="AD52" s="287"/>
      <c r="AE52" s="287"/>
      <c r="AF52" s="287"/>
      <c r="AG52" s="288"/>
      <c r="AH52" s="259"/>
      <c r="AI52" s="260"/>
      <c r="AJ52" s="260"/>
      <c r="AK52" s="260"/>
      <c r="AL52" s="260"/>
      <c r="AM52" s="260"/>
      <c r="AN52" s="260"/>
      <c r="AO52" s="260"/>
      <c r="AP52" s="260"/>
      <c r="AQ52" s="260"/>
      <c r="AR52" s="261"/>
      <c r="AS52" s="72"/>
      <c r="AT52" s="23"/>
      <c r="AV52" s="23"/>
    </row>
    <row r="53" spans="1:48" ht="12" customHeight="1" x14ac:dyDescent="0.2">
      <c r="A53" s="23"/>
      <c r="B53" s="289" t="s">
        <v>46</v>
      </c>
      <c r="C53" s="290"/>
      <c r="D53" s="290"/>
      <c r="E53" s="290"/>
      <c r="F53" s="290"/>
      <c r="G53" s="290"/>
      <c r="H53" s="290"/>
      <c r="I53" s="290"/>
      <c r="J53" s="290"/>
      <c r="K53" s="290"/>
      <c r="L53" s="290"/>
      <c r="M53" s="290"/>
      <c r="N53" s="290"/>
      <c r="O53" s="290"/>
      <c r="P53" s="290"/>
      <c r="Q53" s="290"/>
      <c r="R53" s="290"/>
      <c r="S53" s="290"/>
      <c r="T53" s="290"/>
      <c r="U53" s="290"/>
      <c r="V53" s="290"/>
      <c r="W53" s="290"/>
      <c r="X53" s="290"/>
      <c r="Y53" s="290"/>
      <c r="Z53" s="290"/>
      <c r="AA53" s="291"/>
      <c r="AB53" s="270" t="s">
        <v>47</v>
      </c>
      <c r="AC53" s="270"/>
      <c r="AD53" s="270"/>
      <c r="AE53" s="270"/>
      <c r="AF53" s="270"/>
      <c r="AG53" s="270"/>
      <c r="AH53" s="270"/>
      <c r="AI53" s="270"/>
      <c r="AJ53" s="270"/>
      <c r="AK53" s="270"/>
      <c r="AL53" s="270"/>
      <c r="AM53" s="270"/>
      <c r="AN53" s="270"/>
      <c r="AO53" s="270"/>
      <c r="AP53" s="270"/>
      <c r="AQ53" s="270"/>
      <c r="AR53" s="271"/>
      <c r="AS53" s="74"/>
      <c r="AT53" s="26"/>
      <c r="AV53" s="23"/>
    </row>
    <row r="54" spans="1:48" x14ac:dyDescent="0.2">
      <c r="A54" s="23"/>
      <c r="B54" s="238"/>
      <c r="C54" s="238"/>
      <c r="D54" s="238"/>
      <c r="E54" s="238"/>
      <c r="F54" s="238"/>
      <c r="G54" s="238"/>
      <c r="H54" s="238"/>
      <c r="I54" s="238"/>
      <c r="J54" s="238"/>
      <c r="K54" s="238"/>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row>
    <row r="55" spans="1:48" ht="12" customHeight="1" x14ac:dyDescent="0.2">
      <c r="A55" s="264" t="s">
        <v>21</v>
      </c>
      <c r="B55" s="265"/>
      <c r="C55" s="265"/>
      <c r="D55" s="265"/>
      <c r="E55" s="265"/>
      <c r="F55" s="265"/>
      <c r="G55" s="265"/>
      <c r="H55" s="265"/>
      <c r="I55" s="265"/>
      <c r="J55" s="265"/>
      <c r="K55" s="265"/>
      <c r="L55" s="265"/>
      <c r="M55" s="265"/>
      <c r="N55" s="265"/>
      <c r="O55" s="265"/>
      <c r="P55" s="265"/>
      <c r="Q55" s="265"/>
      <c r="R55" s="265"/>
      <c r="S55" s="265"/>
      <c r="T55" s="265"/>
      <c r="U55" s="265"/>
      <c r="V55" s="265"/>
      <c r="W55" s="265"/>
      <c r="X55" s="265"/>
      <c r="Y55" s="265"/>
      <c r="Z55" s="265"/>
      <c r="AA55" s="265"/>
      <c r="AB55" s="265"/>
      <c r="AC55" s="265"/>
      <c r="AD55" s="265"/>
      <c r="AE55" s="265"/>
      <c r="AF55" s="265"/>
      <c r="AG55" s="265"/>
      <c r="AH55" s="265"/>
      <c r="AI55" s="265"/>
      <c r="AJ55" s="265"/>
      <c r="AK55" s="265"/>
      <c r="AL55" s="265"/>
      <c r="AM55" s="265"/>
      <c r="AN55" s="265"/>
      <c r="AO55" s="265"/>
      <c r="AP55" s="265"/>
      <c r="AQ55" s="265"/>
      <c r="AR55" s="265"/>
      <c r="AS55" s="265"/>
      <c r="AT55" s="266"/>
    </row>
    <row r="56" spans="1:48" ht="12" customHeight="1" x14ac:dyDescent="0.2">
      <c r="A56" s="267"/>
      <c r="B56" s="268"/>
      <c r="C56" s="268"/>
      <c r="D56" s="268"/>
      <c r="E56" s="268"/>
      <c r="F56" s="268"/>
      <c r="G56" s="268"/>
      <c r="H56" s="268"/>
      <c r="I56" s="268"/>
      <c r="J56" s="268"/>
      <c r="K56" s="268"/>
      <c r="L56" s="268"/>
      <c r="M56" s="268"/>
      <c r="N56" s="268"/>
      <c r="O56" s="268"/>
      <c r="P56" s="268"/>
      <c r="Q56" s="268"/>
      <c r="R56" s="268"/>
      <c r="S56" s="268"/>
      <c r="T56" s="268"/>
      <c r="U56" s="268"/>
      <c r="V56" s="268"/>
      <c r="W56" s="268"/>
      <c r="X56" s="268"/>
      <c r="Y56" s="268"/>
      <c r="Z56" s="268"/>
      <c r="AA56" s="268"/>
      <c r="AB56" s="268"/>
      <c r="AC56" s="268"/>
      <c r="AD56" s="268"/>
      <c r="AE56" s="268"/>
      <c r="AF56" s="268"/>
      <c r="AG56" s="268"/>
      <c r="AH56" s="268"/>
      <c r="AI56" s="268"/>
      <c r="AJ56" s="268"/>
      <c r="AK56" s="268"/>
      <c r="AL56" s="268"/>
      <c r="AM56" s="268"/>
      <c r="AN56" s="268"/>
      <c r="AO56" s="268"/>
      <c r="AP56" s="268"/>
      <c r="AQ56" s="268"/>
      <c r="AR56" s="268"/>
      <c r="AS56" s="268"/>
      <c r="AT56" s="269"/>
    </row>
    <row r="57" spans="1:48" x14ac:dyDescent="0.2">
      <c r="A57" s="254" t="str">
        <f>"【"&amp;製品カテゴリ&amp;"】"</f>
        <v>【ICT締固め管理機能付き道路機械】</v>
      </c>
      <c r="B57" s="254"/>
      <c r="C57" s="254"/>
      <c r="D57" s="254"/>
      <c r="E57" s="254"/>
      <c r="F57" s="254"/>
      <c r="G57" s="254"/>
      <c r="H57" s="254"/>
      <c r="I57" s="254"/>
      <c r="J57" s="254"/>
      <c r="K57" s="254"/>
      <c r="L57" s="254"/>
      <c r="M57" s="254"/>
      <c r="N57" s="254"/>
      <c r="O57" s="254"/>
      <c r="P57" s="254"/>
      <c r="Q57" s="254"/>
      <c r="R57" s="254"/>
      <c r="S57" s="254"/>
      <c r="T57" s="254"/>
      <c r="U57" s="254"/>
      <c r="V57" s="254"/>
      <c r="W57" s="254"/>
      <c r="X57" s="23"/>
      <c r="Y57" s="23"/>
      <c r="Z57" s="23"/>
      <c r="AA57" s="23"/>
      <c r="AB57" s="23"/>
      <c r="AC57" s="23"/>
      <c r="AD57" s="23"/>
      <c r="AE57" s="23"/>
      <c r="AF57" s="23"/>
      <c r="AG57" s="23"/>
      <c r="AH57" s="23"/>
      <c r="AI57" s="23"/>
      <c r="AJ57" s="23"/>
      <c r="AK57" s="23"/>
      <c r="AL57" s="23"/>
      <c r="AM57" s="23"/>
      <c r="AN57" s="23"/>
      <c r="AO57" s="23"/>
      <c r="AP57" s="262" t="s">
        <v>48</v>
      </c>
      <c r="AQ57" s="262"/>
      <c r="AR57" s="262"/>
      <c r="AS57" s="262"/>
      <c r="AT57" s="262"/>
    </row>
    <row r="58" spans="1:48" x14ac:dyDescent="0.2">
      <c r="A58" s="257"/>
      <c r="B58" s="257"/>
      <c r="C58" s="257"/>
      <c r="D58" s="257"/>
      <c r="E58" s="257"/>
      <c r="F58" s="257"/>
      <c r="G58" s="257"/>
      <c r="H58" s="257"/>
      <c r="I58" s="257"/>
      <c r="J58" s="257"/>
      <c r="K58" s="257"/>
      <c r="L58" s="257"/>
      <c r="M58" s="257"/>
      <c r="N58" s="257"/>
      <c r="O58" s="257"/>
      <c r="P58" s="257"/>
      <c r="Q58" s="257"/>
      <c r="R58" s="257"/>
      <c r="S58" s="257"/>
      <c r="T58" s="257"/>
      <c r="U58" s="257"/>
      <c r="V58" s="257"/>
      <c r="W58" s="257"/>
      <c r="X58" s="23"/>
      <c r="Y58" s="23"/>
      <c r="Z58" s="23"/>
      <c r="AA58" s="23"/>
      <c r="AB58" s="23"/>
      <c r="AC58" s="23"/>
      <c r="AD58" s="23"/>
      <c r="AE58" s="23"/>
      <c r="AF58" s="23"/>
      <c r="AG58" s="23"/>
      <c r="AH58" s="23"/>
      <c r="AI58" s="23"/>
      <c r="AJ58" s="23"/>
      <c r="AK58" s="23"/>
      <c r="AL58" s="23"/>
      <c r="AM58" s="23"/>
      <c r="AN58" s="23"/>
      <c r="AO58" s="23"/>
      <c r="AP58" s="263"/>
      <c r="AQ58" s="263"/>
      <c r="AR58" s="263"/>
      <c r="AS58" s="263"/>
      <c r="AT58" s="263"/>
    </row>
    <row r="59" spans="1:48" x14ac:dyDescent="0.2">
      <c r="A59" s="23"/>
      <c r="B59" s="238" t="s">
        <v>49</v>
      </c>
      <c r="C59" s="238"/>
      <c r="D59" s="238"/>
      <c r="E59" s="238"/>
      <c r="F59" s="238"/>
      <c r="G59" s="238"/>
      <c r="H59" s="238"/>
      <c r="I59" s="238"/>
      <c r="J59" s="238"/>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row>
    <row r="60" spans="1:48" x14ac:dyDescent="0.2">
      <c r="A60" s="23"/>
      <c r="B60" s="238"/>
      <c r="C60" s="238"/>
      <c r="D60" s="238"/>
      <c r="E60" s="238"/>
      <c r="F60" s="238"/>
      <c r="G60" s="238"/>
      <c r="H60" s="238"/>
      <c r="I60" s="238"/>
      <c r="J60" s="238"/>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row>
    <row r="61" spans="1:48" x14ac:dyDescent="0.2">
      <c r="A61" s="23"/>
      <c r="B61" s="238" t="s">
        <v>50</v>
      </c>
      <c r="C61" s="238"/>
      <c r="D61" s="238"/>
      <c r="E61" s="238"/>
      <c r="F61" s="238"/>
      <c r="G61" s="238"/>
      <c r="H61" s="238"/>
      <c r="I61" s="238"/>
      <c r="J61" s="238"/>
      <c r="K61" s="238"/>
      <c r="L61" s="238"/>
      <c r="M61" s="238"/>
      <c r="N61" s="238"/>
      <c r="O61" s="238"/>
      <c r="P61" s="238"/>
      <c r="Q61" s="238"/>
      <c r="R61" s="238"/>
      <c r="S61" s="238"/>
      <c r="T61" s="238"/>
      <c r="U61" s="238"/>
      <c r="V61" s="238"/>
      <c r="W61" s="238"/>
      <c r="X61" s="238"/>
      <c r="Y61" s="238"/>
      <c r="Z61" s="238"/>
      <c r="AA61" s="238"/>
      <c r="AB61" s="238"/>
      <c r="AC61" s="238"/>
      <c r="AD61" s="238"/>
      <c r="AE61" s="238"/>
      <c r="AF61" s="238"/>
      <c r="AG61" s="238"/>
      <c r="AH61" s="238"/>
      <c r="AI61" s="238"/>
      <c r="AJ61" s="238"/>
      <c r="AK61" s="238"/>
      <c r="AL61" s="238"/>
      <c r="AM61" s="238"/>
      <c r="AN61" s="238"/>
      <c r="AO61" s="238"/>
      <c r="AP61" s="238"/>
      <c r="AQ61" s="238"/>
      <c r="AR61" s="238"/>
      <c r="AS61" s="238"/>
      <c r="AT61" s="23"/>
    </row>
    <row r="62" spans="1:48" ht="12.6" thickBot="1" x14ac:dyDescent="0.25">
      <c r="A62" s="23"/>
      <c r="B62" s="239"/>
      <c r="C62" s="239"/>
      <c r="D62" s="239"/>
      <c r="E62" s="239"/>
      <c r="F62" s="239"/>
      <c r="G62" s="239"/>
      <c r="H62" s="239"/>
      <c r="I62" s="239"/>
      <c r="J62" s="239"/>
      <c r="K62" s="239"/>
      <c r="L62" s="239"/>
      <c r="M62" s="239"/>
      <c r="N62" s="239"/>
      <c r="O62" s="239"/>
      <c r="P62" s="239"/>
      <c r="Q62" s="239"/>
      <c r="R62" s="239"/>
      <c r="S62" s="239"/>
      <c r="T62" s="239"/>
      <c r="U62" s="239"/>
      <c r="V62" s="239"/>
      <c r="W62" s="239"/>
      <c r="X62" s="239"/>
      <c r="Y62" s="239"/>
      <c r="Z62" s="239"/>
      <c r="AA62" s="239"/>
      <c r="AB62" s="239"/>
      <c r="AC62" s="239"/>
      <c r="AD62" s="239"/>
      <c r="AE62" s="239"/>
      <c r="AF62" s="239"/>
      <c r="AG62" s="239"/>
      <c r="AH62" s="239"/>
      <c r="AI62" s="239"/>
      <c r="AJ62" s="239"/>
      <c r="AK62" s="239"/>
      <c r="AL62" s="239"/>
      <c r="AM62" s="239"/>
      <c r="AN62" s="239"/>
      <c r="AO62" s="239"/>
      <c r="AP62" s="239"/>
      <c r="AQ62" s="239"/>
      <c r="AR62" s="238"/>
      <c r="AS62" s="238"/>
      <c r="AT62" s="23"/>
    </row>
    <row r="63" spans="1:48" ht="12" customHeight="1" x14ac:dyDescent="0.2">
      <c r="A63" s="23"/>
      <c r="B63" s="240" t="s">
        <v>205</v>
      </c>
      <c r="C63" s="241"/>
      <c r="D63" s="241"/>
      <c r="E63" s="241"/>
      <c r="F63" s="241"/>
      <c r="G63" s="241"/>
      <c r="H63" s="241"/>
      <c r="I63" s="241"/>
      <c r="J63" s="241"/>
      <c r="K63" s="241"/>
      <c r="L63" s="241"/>
      <c r="M63" s="241"/>
      <c r="N63" s="241"/>
      <c r="O63" s="241"/>
      <c r="P63" s="241"/>
      <c r="Q63" s="241"/>
      <c r="R63" s="241"/>
      <c r="S63" s="241"/>
      <c r="T63" s="241"/>
      <c r="U63" s="241"/>
      <c r="V63" s="241"/>
      <c r="W63" s="241"/>
      <c r="X63" s="241"/>
      <c r="Y63" s="241"/>
      <c r="Z63" s="241"/>
      <c r="AA63" s="241"/>
      <c r="AB63" s="241"/>
      <c r="AC63" s="241"/>
      <c r="AD63" s="241"/>
      <c r="AE63" s="241"/>
      <c r="AF63" s="241"/>
      <c r="AG63" s="241"/>
      <c r="AH63" s="241"/>
      <c r="AI63" s="241"/>
      <c r="AJ63" s="241"/>
      <c r="AK63" s="241"/>
      <c r="AL63" s="241"/>
      <c r="AM63" s="241"/>
      <c r="AN63" s="241"/>
      <c r="AO63" s="241"/>
      <c r="AP63" s="241"/>
      <c r="AQ63" s="242"/>
      <c r="AR63" s="247"/>
      <c r="AS63" s="248"/>
      <c r="AT63" s="23"/>
    </row>
    <row r="64" spans="1:48" ht="12" customHeight="1" x14ac:dyDescent="0.2">
      <c r="A64" s="23"/>
      <c r="B64" s="243"/>
      <c r="C64" s="238"/>
      <c r="D64" s="238"/>
      <c r="E64" s="238"/>
      <c r="F64" s="238"/>
      <c r="G64" s="238"/>
      <c r="H64" s="238"/>
      <c r="I64" s="238"/>
      <c r="J64" s="238"/>
      <c r="K64" s="238"/>
      <c r="L64" s="238"/>
      <c r="M64" s="238"/>
      <c r="N64" s="238"/>
      <c r="O64" s="238"/>
      <c r="P64" s="238"/>
      <c r="Q64" s="238"/>
      <c r="R64" s="238"/>
      <c r="S64" s="238"/>
      <c r="T64" s="238"/>
      <c r="U64" s="238"/>
      <c r="V64" s="238"/>
      <c r="W64" s="238"/>
      <c r="X64" s="238"/>
      <c r="Y64" s="238"/>
      <c r="Z64" s="238"/>
      <c r="AA64" s="238"/>
      <c r="AB64" s="238"/>
      <c r="AC64" s="238"/>
      <c r="AD64" s="238"/>
      <c r="AE64" s="238"/>
      <c r="AF64" s="238"/>
      <c r="AG64" s="238"/>
      <c r="AH64" s="238"/>
      <c r="AI64" s="238"/>
      <c r="AJ64" s="238"/>
      <c r="AK64" s="238"/>
      <c r="AL64" s="238"/>
      <c r="AM64" s="238"/>
      <c r="AN64" s="238"/>
      <c r="AO64" s="238"/>
      <c r="AP64" s="238"/>
      <c r="AQ64" s="244"/>
      <c r="AR64" s="249"/>
      <c r="AS64" s="250"/>
      <c r="AT64" s="23"/>
      <c r="AU64" s="31" t="b">
        <v>0</v>
      </c>
      <c r="AV64" s="29" t="str">
        <f>IF(AU64,"OK","必須")</f>
        <v>必須</v>
      </c>
    </row>
    <row r="65" spans="1:48" ht="12" customHeight="1" x14ac:dyDescent="0.2">
      <c r="A65" s="23"/>
      <c r="B65" s="243"/>
      <c r="C65" s="238"/>
      <c r="D65" s="238"/>
      <c r="E65" s="238"/>
      <c r="F65" s="238"/>
      <c r="G65" s="238"/>
      <c r="H65" s="238"/>
      <c r="I65" s="238"/>
      <c r="J65" s="238"/>
      <c r="K65" s="238"/>
      <c r="L65" s="238"/>
      <c r="M65" s="238"/>
      <c r="N65" s="238"/>
      <c r="O65" s="238"/>
      <c r="P65" s="238"/>
      <c r="Q65" s="238"/>
      <c r="R65" s="238"/>
      <c r="S65" s="238"/>
      <c r="T65" s="238"/>
      <c r="U65" s="238"/>
      <c r="V65" s="238"/>
      <c r="W65" s="238"/>
      <c r="X65" s="238"/>
      <c r="Y65" s="238"/>
      <c r="Z65" s="238"/>
      <c r="AA65" s="238"/>
      <c r="AB65" s="238"/>
      <c r="AC65" s="238"/>
      <c r="AD65" s="238"/>
      <c r="AE65" s="238"/>
      <c r="AF65" s="238"/>
      <c r="AG65" s="238"/>
      <c r="AH65" s="238"/>
      <c r="AI65" s="238"/>
      <c r="AJ65" s="238"/>
      <c r="AK65" s="238"/>
      <c r="AL65" s="238"/>
      <c r="AM65" s="238"/>
      <c r="AN65" s="238"/>
      <c r="AO65" s="238"/>
      <c r="AP65" s="238"/>
      <c r="AQ65" s="244"/>
      <c r="AR65" s="249"/>
      <c r="AS65" s="250"/>
      <c r="AT65" s="23"/>
      <c r="AU65" s="31"/>
    </row>
    <row r="66" spans="1:48" ht="12" customHeight="1" x14ac:dyDescent="0.2">
      <c r="A66" s="23"/>
      <c r="B66" s="243"/>
      <c r="C66" s="238"/>
      <c r="D66" s="238"/>
      <c r="E66" s="238"/>
      <c r="F66" s="238"/>
      <c r="G66" s="238"/>
      <c r="H66" s="238"/>
      <c r="I66" s="238"/>
      <c r="J66" s="238"/>
      <c r="K66" s="238"/>
      <c r="L66" s="238"/>
      <c r="M66" s="238"/>
      <c r="N66" s="238"/>
      <c r="O66" s="238"/>
      <c r="P66" s="238"/>
      <c r="Q66" s="238"/>
      <c r="R66" s="238"/>
      <c r="S66" s="238"/>
      <c r="T66" s="238"/>
      <c r="U66" s="238"/>
      <c r="V66" s="238"/>
      <c r="W66" s="238"/>
      <c r="X66" s="238"/>
      <c r="Y66" s="238"/>
      <c r="Z66" s="238"/>
      <c r="AA66" s="238"/>
      <c r="AB66" s="238"/>
      <c r="AC66" s="238"/>
      <c r="AD66" s="238"/>
      <c r="AE66" s="238"/>
      <c r="AF66" s="238"/>
      <c r="AG66" s="238"/>
      <c r="AH66" s="238"/>
      <c r="AI66" s="238"/>
      <c r="AJ66" s="238"/>
      <c r="AK66" s="238"/>
      <c r="AL66" s="238"/>
      <c r="AM66" s="238"/>
      <c r="AN66" s="238"/>
      <c r="AO66" s="238"/>
      <c r="AP66" s="238"/>
      <c r="AQ66" s="244"/>
      <c r="AR66" s="249"/>
      <c r="AS66" s="250"/>
      <c r="AT66" s="23"/>
      <c r="AU66" s="31"/>
    </row>
    <row r="67" spans="1:48" ht="12" customHeight="1" x14ac:dyDescent="0.2">
      <c r="A67" s="23"/>
      <c r="B67" s="243"/>
      <c r="C67" s="238"/>
      <c r="D67" s="238"/>
      <c r="E67" s="238"/>
      <c r="F67" s="238"/>
      <c r="G67" s="238"/>
      <c r="H67" s="238"/>
      <c r="I67" s="238"/>
      <c r="J67" s="238"/>
      <c r="K67" s="238"/>
      <c r="L67" s="238"/>
      <c r="M67" s="238"/>
      <c r="N67" s="238"/>
      <c r="O67" s="238"/>
      <c r="P67" s="238"/>
      <c r="Q67" s="238"/>
      <c r="R67" s="238"/>
      <c r="S67" s="238"/>
      <c r="T67" s="238"/>
      <c r="U67" s="238"/>
      <c r="V67" s="238"/>
      <c r="W67" s="238"/>
      <c r="X67" s="238"/>
      <c r="Y67" s="238"/>
      <c r="Z67" s="238"/>
      <c r="AA67" s="238"/>
      <c r="AB67" s="238"/>
      <c r="AC67" s="238"/>
      <c r="AD67" s="238"/>
      <c r="AE67" s="238"/>
      <c r="AF67" s="238"/>
      <c r="AG67" s="238"/>
      <c r="AH67" s="238"/>
      <c r="AI67" s="238"/>
      <c r="AJ67" s="238"/>
      <c r="AK67" s="238"/>
      <c r="AL67" s="238"/>
      <c r="AM67" s="238"/>
      <c r="AN67" s="238"/>
      <c r="AO67" s="238"/>
      <c r="AP67" s="238"/>
      <c r="AQ67" s="244"/>
      <c r="AR67" s="249"/>
      <c r="AS67" s="250"/>
      <c r="AT67" s="23"/>
      <c r="AU67" s="31"/>
    </row>
    <row r="68" spans="1:48" ht="12" customHeight="1" thickBot="1" x14ac:dyDescent="0.25">
      <c r="A68" s="23"/>
      <c r="B68" s="245"/>
      <c r="C68" s="239"/>
      <c r="D68" s="239"/>
      <c r="E68" s="239"/>
      <c r="F68" s="239"/>
      <c r="G68" s="239"/>
      <c r="H68" s="239"/>
      <c r="I68" s="239"/>
      <c r="J68" s="239"/>
      <c r="K68" s="239"/>
      <c r="L68" s="239"/>
      <c r="M68" s="239"/>
      <c r="N68" s="239"/>
      <c r="O68" s="239"/>
      <c r="P68" s="239"/>
      <c r="Q68" s="239"/>
      <c r="R68" s="239"/>
      <c r="S68" s="239"/>
      <c r="T68" s="239"/>
      <c r="U68" s="239"/>
      <c r="V68" s="239"/>
      <c r="W68" s="239"/>
      <c r="X68" s="239"/>
      <c r="Y68" s="239"/>
      <c r="Z68" s="239"/>
      <c r="AA68" s="239"/>
      <c r="AB68" s="239"/>
      <c r="AC68" s="239"/>
      <c r="AD68" s="239"/>
      <c r="AE68" s="239"/>
      <c r="AF68" s="239"/>
      <c r="AG68" s="239"/>
      <c r="AH68" s="239"/>
      <c r="AI68" s="239"/>
      <c r="AJ68" s="239"/>
      <c r="AK68" s="239"/>
      <c r="AL68" s="239"/>
      <c r="AM68" s="239"/>
      <c r="AN68" s="239"/>
      <c r="AO68" s="239"/>
      <c r="AP68" s="239"/>
      <c r="AQ68" s="246"/>
      <c r="AR68" s="251"/>
      <c r="AS68" s="252"/>
      <c r="AT68" s="23"/>
      <c r="AU68" s="31"/>
      <c r="AV68" s="29"/>
    </row>
    <row r="69" spans="1:48" x14ac:dyDescent="0.2">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row>
    <row r="70" spans="1:48" x14ac:dyDescent="0.2">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row>
    <row r="71" spans="1:48" x14ac:dyDescent="0.2">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row>
    <row r="72" spans="1:48" x14ac:dyDescent="0.2">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row>
    <row r="73" spans="1:48" x14ac:dyDescent="0.2">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row>
    <row r="74" spans="1:48" x14ac:dyDescent="0.2">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row>
    <row r="75" spans="1:48" x14ac:dyDescent="0.2">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row>
    <row r="76" spans="1:48" x14ac:dyDescent="0.2">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row>
    <row r="77" spans="1:48" x14ac:dyDescent="0.2">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row>
    <row r="78" spans="1:48" x14ac:dyDescent="0.2">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row>
    <row r="79" spans="1:48" x14ac:dyDescent="0.2">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row>
    <row r="80" spans="1:48" x14ac:dyDescent="0.2">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row>
    <row r="81" spans="1:58" x14ac:dyDescent="0.2">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row>
    <row r="82" spans="1:58" x14ac:dyDescent="0.2">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row>
    <row r="83" spans="1:58" x14ac:dyDescent="0.2">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row>
    <row r="84" spans="1:58" x14ac:dyDescent="0.2">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row>
    <row r="85" spans="1:58" x14ac:dyDescent="0.2">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row>
    <row r="86" spans="1:58" x14ac:dyDescent="0.2">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row>
    <row r="87" spans="1:58" x14ac:dyDescent="0.2">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row>
    <row r="88" spans="1:58" x14ac:dyDescent="0.2">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row>
    <row r="89" spans="1:58" x14ac:dyDescent="0.2">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row>
    <row r="90" spans="1:58" x14ac:dyDescent="0.2">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row>
    <row r="91" spans="1:58" x14ac:dyDescent="0.2">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row>
    <row r="92" spans="1:58" x14ac:dyDescent="0.2">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row>
    <row r="93" spans="1:58" x14ac:dyDescent="0.2">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row>
    <row r="94" spans="1:58" x14ac:dyDescent="0.2">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row>
    <row r="95" spans="1:58" x14ac:dyDescent="0.2">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row>
    <row r="96" spans="1:58" x14ac:dyDescent="0.2">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row>
    <row r="97" spans="1:58" x14ac:dyDescent="0.2">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row>
    <row r="98" spans="1:58" x14ac:dyDescent="0.2">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c r="BF98" s="23"/>
    </row>
    <row r="99" spans="1:58" x14ac:dyDescent="0.2">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row>
    <row r="100" spans="1:58" x14ac:dyDescent="0.2">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23"/>
      <c r="BF100" s="23"/>
    </row>
    <row r="101" spans="1:58" x14ac:dyDescent="0.2">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3"/>
      <c r="BF101" s="23"/>
    </row>
    <row r="102" spans="1:58" x14ac:dyDescent="0.2">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3"/>
      <c r="BD102" s="23"/>
      <c r="BE102" s="23"/>
      <c r="BF102" s="23"/>
    </row>
    <row r="103" spans="1:58" x14ac:dyDescent="0.2">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3"/>
      <c r="BD103" s="23"/>
      <c r="BE103" s="23"/>
      <c r="BF103" s="23"/>
    </row>
    <row r="104" spans="1:58" x14ac:dyDescent="0.2">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3"/>
      <c r="BD104" s="23"/>
      <c r="BE104" s="23"/>
      <c r="BF104" s="23"/>
    </row>
    <row r="105" spans="1:58" x14ac:dyDescent="0.2">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c r="BB105" s="23"/>
      <c r="BC105" s="23"/>
      <c r="BD105" s="23"/>
      <c r="BE105" s="23"/>
      <c r="BF105" s="23"/>
    </row>
    <row r="106" spans="1:58" x14ac:dyDescent="0.2">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c r="AX106" s="23"/>
      <c r="AY106" s="23"/>
      <c r="AZ106" s="23"/>
      <c r="BA106" s="23"/>
      <c r="BB106" s="23"/>
      <c r="BC106" s="23"/>
      <c r="BD106" s="23"/>
      <c r="BE106" s="23"/>
      <c r="BF106" s="23"/>
    </row>
    <row r="107" spans="1:58" x14ac:dyDescent="0.2">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c r="BC107" s="23"/>
      <c r="BD107" s="23"/>
      <c r="BE107" s="23"/>
      <c r="BF107" s="23"/>
    </row>
    <row r="108" spans="1:58" x14ac:dyDescent="0.2">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c r="AZ108" s="23"/>
      <c r="BA108" s="23"/>
      <c r="BB108" s="23"/>
      <c r="BC108" s="23"/>
      <c r="BD108" s="23"/>
      <c r="BE108" s="23"/>
      <c r="BF108" s="23"/>
    </row>
    <row r="109" spans="1:58" x14ac:dyDescent="0.2">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3"/>
      <c r="BD109" s="23"/>
      <c r="BE109" s="23"/>
      <c r="BF109" s="23"/>
    </row>
    <row r="110" spans="1:58" x14ac:dyDescent="0.2">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c r="AX110" s="23"/>
      <c r="AY110" s="23"/>
      <c r="AZ110" s="23"/>
      <c r="BA110" s="23"/>
      <c r="BB110" s="23"/>
      <c r="BC110" s="23"/>
      <c r="BD110" s="23"/>
      <c r="BE110" s="23"/>
      <c r="BF110" s="23"/>
    </row>
    <row r="111" spans="1:58" x14ac:dyDescent="0.2">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3"/>
      <c r="BD111" s="23"/>
      <c r="BE111" s="23"/>
      <c r="BF111" s="23"/>
    </row>
    <row r="112" spans="1:58" x14ac:dyDescent="0.2">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c r="AX112" s="23"/>
      <c r="AY112" s="23"/>
      <c r="AZ112" s="23"/>
      <c r="BA112" s="23"/>
      <c r="BB112" s="23"/>
      <c r="BC112" s="23"/>
      <c r="BD112" s="23"/>
      <c r="BE112" s="23"/>
      <c r="BF112" s="23"/>
    </row>
    <row r="113" spans="1:58" x14ac:dyDescent="0.2">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c r="AX113" s="23"/>
      <c r="AY113" s="23"/>
      <c r="AZ113" s="23"/>
      <c r="BA113" s="23"/>
      <c r="BB113" s="23"/>
      <c r="BC113" s="23"/>
      <c r="BD113" s="23"/>
      <c r="BE113" s="23"/>
      <c r="BF113" s="23"/>
    </row>
    <row r="114" spans="1:58" x14ac:dyDescent="0.2">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row>
    <row r="115" spans="1:58" x14ac:dyDescent="0.2">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row>
    <row r="116" spans="1:58" x14ac:dyDescent="0.2">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row>
    <row r="117" spans="1:58" x14ac:dyDescent="0.2">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row>
    <row r="118" spans="1:58" x14ac:dyDescent="0.2">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3"/>
      <c r="BD118" s="23"/>
      <c r="BE118" s="23"/>
      <c r="BF118" s="23"/>
    </row>
    <row r="119" spans="1:58" x14ac:dyDescent="0.2">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row>
    <row r="120" spans="1:58" x14ac:dyDescent="0.2">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row>
    <row r="121" spans="1:58" x14ac:dyDescent="0.2">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row>
    <row r="122" spans="1:58" x14ac:dyDescent="0.2">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row>
    <row r="123" spans="1:58" x14ac:dyDescent="0.2">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3"/>
      <c r="BF123" s="23"/>
    </row>
    <row r="124" spans="1:58" x14ac:dyDescent="0.2">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3"/>
      <c r="BD124" s="23"/>
      <c r="BE124" s="23"/>
      <c r="BF124" s="23"/>
    </row>
    <row r="125" spans="1:58" x14ac:dyDescent="0.2">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c r="BF125" s="23"/>
    </row>
    <row r="126" spans="1:58" x14ac:dyDescent="0.2">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23"/>
      <c r="BB126" s="23"/>
      <c r="BC126" s="23"/>
      <c r="BD126" s="23"/>
      <c r="BE126" s="23"/>
      <c r="BF126" s="23"/>
    </row>
    <row r="127" spans="1:58" x14ac:dyDescent="0.2">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3"/>
      <c r="BA127" s="23"/>
      <c r="BB127" s="23"/>
      <c r="BC127" s="23"/>
      <c r="BD127" s="23"/>
      <c r="BE127" s="23"/>
      <c r="BF127" s="23"/>
    </row>
    <row r="128" spans="1:58" x14ac:dyDescent="0.2">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23"/>
      <c r="AC128" s="23"/>
      <c r="AD128" s="23"/>
      <c r="AE128" s="23"/>
      <c r="AF128" s="23"/>
      <c r="AG128" s="23"/>
      <c r="AH128" s="23"/>
      <c r="AI128" s="23"/>
      <c r="AJ128" s="23"/>
      <c r="AK128" s="23"/>
      <c r="AL128" s="23"/>
      <c r="AM128" s="23"/>
      <c r="AN128" s="23"/>
      <c r="AO128" s="23"/>
      <c r="AP128" s="23"/>
      <c r="AQ128" s="23"/>
      <c r="AR128" s="23"/>
      <c r="AS128" s="23"/>
      <c r="AT128" s="23"/>
      <c r="AU128" s="23"/>
      <c r="AV128" s="23"/>
      <c r="AW128" s="23"/>
      <c r="AX128" s="23"/>
      <c r="AY128" s="23"/>
      <c r="AZ128" s="23"/>
      <c r="BA128" s="23"/>
      <c r="BB128" s="23"/>
      <c r="BC128" s="23"/>
      <c r="BD128" s="23"/>
      <c r="BE128" s="23"/>
      <c r="BF128" s="23"/>
    </row>
    <row r="129" spans="1:58" x14ac:dyDescent="0.2">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c r="AA129" s="23"/>
      <c r="AB129" s="23"/>
      <c r="AC129" s="23"/>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3"/>
      <c r="BB129" s="23"/>
      <c r="BC129" s="23"/>
      <c r="BD129" s="23"/>
      <c r="BE129" s="23"/>
      <c r="BF129" s="23"/>
    </row>
    <row r="130" spans="1:58" x14ac:dyDescent="0.2">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c r="BB130" s="23"/>
      <c r="BC130" s="23"/>
      <c r="BD130" s="23"/>
      <c r="BE130" s="23"/>
      <c r="BF130" s="23"/>
    </row>
    <row r="131" spans="1:58" x14ac:dyDescent="0.2">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c r="AA131" s="23"/>
      <c r="AB131" s="23"/>
      <c r="AC131" s="23"/>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23"/>
      <c r="BA131" s="23"/>
      <c r="BB131" s="23"/>
      <c r="BC131" s="23"/>
      <c r="BD131" s="23"/>
      <c r="BE131" s="23"/>
      <c r="BF131" s="23"/>
    </row>
    <row r="132" spans="1:58" x14ac:dyDescent="0.2">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23"/>
      <c r="BB132" s="23"/>
      <c r="BC132" s="23"/>
      <c r="BD132" s="23"/>
      <c r="BE132" s="23"/>
      <c r="BF132" s="23"/>
    </row>
  </sheetData>
  <sheetProtection algorithmName="SHA-512" hashValue="WdHVRUGKCkVrfmcJsW+87hiwWcRxnwfOJYFLPmkTs44w/c285o6Q4p/Fu1b6/o2CpotClrhj5332dUORVFZaVw==" saltValue="/P696PkGfRn1oHcyfBicUQ==" spinCount="100000" sheet="1" objects="1" scenarios="1"/>
  <mergeCells count="67">
    <mergeCell ref="B6:J7"/>
    <mergeCell ref="A1:AT2"/>
    <mergeCell ref="A3:W4"/>
    <mergeCell ref="X3:AO4"/>
    <mergeCell ref="AP3:AT4"/>
    <mergeCell ref="B5:AS5"/>
    <mergeCell ref="B8:I9"/>
    <mergeCell ref="J8:U9"/>
    <mergeCell ref="V8:AC9"/>
    <mergeCell ref="AD8:AO9"/>
    <mergeCell ref="B10:I11"/>
    <mergeCell ref="J10:K11"/>
    <mergeCell ref="L10:U11"/>
    <mergeCell ref="V10:AS11"/>
    <mergeCell ref="B12:I13"/>
    <mergeCell ref="J12:AS13"/>
    <mergeCell ref="B14:I16"/>
    <mergeCell ref="J14:W16"/>
    <mergeCell ref="X14:AE16"/>
    <mergeCell ref="AF14:AL14"/>
    <mergeCell ref="AM14:AS14"/>
    <mergeCell ref="AF15:AL16"/>
    <mergeCell ref="AM15:AS16"/>
    <mergeCell ref="X17:AE18"/>
    <mergeCell ref="AF17:AS18"/>
    <mergeCell ref="B21:I22"/>
    <mergeCell ref="J21:AS22"/>
    <mergeCell ref="B23:I24"/>
    <mergeCell ref="J23:AS24"/>
    <mergeCell ref="B17:I18"/>
    <mergeCell ref="J17:M18"/>
    <mergeCell ref="N17:N18"/>
    <mergeCell ref="O17:R18"/>
    <mergeCell ref="S17:S18"/>
    <mergeCell ref="T17:W18"/>
    <mergeCell ref="B25:I29"/>
    <mergeCell ref="J25:AS30"/>
    <mergeCell ref="B30:I30"/>
    <mergeCell ref="B31:I37"/>
    <mergeCell ref="J31:AA31"/>
    <mergeCell ref="AB31:AS31"/>
    <mergeCell ref="J32:AA37"/>
    <mergeCell ref="AB32:AC32"/>
    <mergeCell ref="AD32:AS32"/>
    <mergeCell ref="B45:K46"/>
    <mergeCell ref="B47:AO48"/>
    <mergeCell ref="AU32:AU37"/>
    <mergeCell ref="AB33:AS37"/>
    <mergeCell ref="B38:I39"/>
    <mergeCell ref="J38:AS39"/>
    <mergeCell ref="B42:I43"/>
    <mergeCell ref="J42:AS43"/>
    <mergeCell ref="B61:AS62"/>
    <mergeCell ref="B63:AQ68"/>
    <mergeCell ref="AR63:AS68"/>
    <mergeCell ref="AH49:AR52"/>
    <mergeCell ref="A57:W58"/>
    <mergeCell ref="AP57:AT58"/>
    <mergeCell ref="B59:J60"/>
    <mergeCell ref="A55:AT56"/>
    <mergeCell ref="B54:K54"/>
    <mergeCell ref="AB53:AR53"/>
    <mergeCell ref="N49:W52"/>
    <mergeCell ref="X49:AA52"/>
    <mergeCell ref="AB49:AG52"/>
    <mergeCell ref="B49:M52"/>
    <mergeCell ref="B53:AA53"/>
  </mergeCells>
  <phoneticPr fontId="1"/>
  <conditionalFormatting sqref="B30:I30">
    <cfRule type="expression" dxfId="54" priority="1">
      <formula>LEN($J$25)&gt;$AU$25</formula>
    </cfRule>
  </conditionalFormatting>
  <conditionalFormatting sqref="J10">
    <cfRule type="expression" dxfId="53" priority="12">
      <formula>$AV$12="OK"</formula>
    </cfRule>
  </conditionalFormatting>
  <conditionalFormatting sqref="J17:M18">
    <cfRule type="expression" dxfId="52" priority="30">
      <formula>$J$17&lt;&gt;""</formula>
    </cfRule>
  </conditionalFormatting>
  <conditionalFormatting sqref="J8:U9">
    <cfRule type="expression" dxfId="51" priority="13">
      <formula>$AV$8="OK"</formula>
    </cfRule>
  </conditionalFormatting>
  <conditionalFormatting sqref="J14:W16">
    <cfRule type="expression" dxfId="50" priority="33">
      <formula>$AV$14="OK"</formula>
    </cfRule>
  </conditionalFormatting>
  <conditionalFormatting sqref="J32:AA37">
    <cfRule type="expression" dxfId="49" priority="5">
      <formula>$J$32&lt;&gt;""</formula>
    </cfRule>
  </conditionalFormatting>
  <conditionalFormatting sqref="J21:AS22">
    <cfRule type="expression" dxfId="48" priority="26">
      <formula>$AV$21="OK"</formula>
    </cfRule>
  </conditionalFormatting>
  <conditionalFormatting sqref="J25:AS30">
    <cfRule type="expression" dxfId="47" priority="25">
      <formula>$AV$25="OK"</formula>
    </cfRule>
  </conditionalFormatting>
  <conditionalFormatting sqref="J38:AS39">
    <cfRule type="expression" dxfId="46" priority="24">
      <formula>$AV$38="OK"</formula>
    </cfRule>
  </conditionalFormatting>
  <conditionalFormatting sqref="L10:U11">
    <cfRule type="expression" dxfId="45" priority="6">
      <formula>$AV$10="OK"</formula>
    </cfRule>
  </conditionalFormatting>
  <conditionalFormatting sqref="O17:R18">
    <cfRule type="expression" dxfId="44" priority="29">
      <formula>$O$17&lt;&gt;""</formula>
    </cfRule>
  </conditionalFormatting>
  <conditionalFormatting sqref="T17:W18">
    <cfRule type="expression" dxfId="43" priority="28">
      <formula>$T$17&lt;&gt;""</formula>
    </cfRule>
  </conditionalFormatting>
  <conditionalFormatting sqref="X3:AO4">
    <cfRule type="expression" dxfId="42" priority="22">
      <formula>$AV$3=$AU$3</formula>
    </cfRule>
  </conditionalFormatting>
  <conditionalFormatting sqref="AB32:AS32">
    <cfRule type="expression" dxfId="41" priority="4">
      <formula>$AB$33&lt;&gt;""</formula>
    </cfRule>
  </conditionalFormatting>
  <conditionalFormatting sqref="AB33:AS37">
    <cfRule type="expression" dxfId="40" priority="2">
      <formula>$AU$31=TRUE</formula>
    </cfRule>
    <cfRule type="expression" dxfId="39" priority="3">
      <formula>$AB$33&lt;&gt;""</formula>
    </cfRule>
  </conditionalFormatting>
  <conditionalFormatting sqref="AD8">
    <cfRule type="expression" dxfId="38" priority="11">
      <formula>$AV$9="OK"</formula>
    </cfRule>
  </conditionalFormatting>
  <conditionalFormatting sqref="AF14:AS14">
    <cfRule type="expression" dxfId="37" priority="32">
      <formula>$AV$15="OK"</formula>
    </cfRule>
  </conditionalFormatting>
  <conditionalFormatting sqref="AF15:AS16">
    <cfRule type="expression" dxfId="36" priority="31">
      <formula>$AV$16="OK"</formula>
    </cfRule>
  </conditionalFormatting>
  <conditionalFormatting sqref="AF17:AS18">
    <cfRule type="expression" dxfId="35" priority="27">
      <formula>$AF$17&lt;&gt;""</formula>
    </cfRule>
  </conditionalFormatting>
  <conditionalFormatting sqref="AR63">
    <cfRule type="expression" dxfId="34" priority="14">
      <formula>$AU$64=TRUE</formula>
    </cfRule>
  </conditionalFormatting>
  <dataValidations count="2">
    <dataValidation showInputMessage="1" showErrorMessage="1" sqref="AH49" xr:uid="{DD6E3CC2-2EC5-41C2-9CE7-B8514B0B9371}"/>
    <dataValidation type="list" allowBlank="1" showInputMessage="1" showErrorMessage="1" sqref="AD8" xr:uid="{0462A546-8E59-4C51-8321-3DB5454371BE}">
      <formula1>"製造事業者,販売総代理店"</formula1>
    </dataValidation>
  </dataValidations>
  <hyperlinks>
    <hyperlink ref="K7" r:id="rId1" xr:uid="{3F12C815-B8E9-4F44-AAF0-B173C9C34332}"/>
  </hyperlinks>
  <printOptions horizontalCentered="1"/>
  <pageMargins left="0.23622047244094491" right="0.23622047244094491" top="0.35433070866141736" bottom="0.35433070866141736" header="0.11811023622047245" footer="0.11811023622047245"/>
  <pageSetup paperSize="9" fitToHeight="0" orientation="portrait" r:id="rId2"/>
  <rowBreaks count="1" manualBreakCount="1">
    <brk id="54" max="46" man="1"/>
  </rowBreaks>
  <drawing r:id="rId3"/>
  <legacyDrawing r:id="rId4"/>
  <mc:AlternateContent xmlns:mc="http://schemas.openxmlformats.org/markup-compatibility/2006">
    <mc:Choice Requires="x14">
      <controls>
        <mc:AlternateContent xmlns:mc="http://schemas.openxmlformats.org/markup-compatibility/2006">
          <mc:Choice Requires="x14">
            <control shapeId="70677" r:id="rId5" name="Check Box 21">
              <controlPr locked="0" defaultSize="0" autoFill="0" autoLine="0" autoPict="0">
                <anchor moveWithCells="1">
                  <from>
                    <xdr:col>43</xdr:col>
                    <xdr:colOff>38100</xdr:colOff>
                    <xdr:row>64</xdr:row>
                    <xdr:rowOff>30480</xdr:rowOff>
                  </from>
                  <to>
                    <xdr:col>44</xdr:col>
                    <xdr:colOff>76200</xdr:colOff>
                    <xdr:row>65</xdr:row>
                    <xdr:rowOff>121920</xdr:rowOff>
                  </to>
                </anchor>
              </controlPr>
            </control>
          </mc:Choice>
        </mc:AlternateContent>
        <mc:AlternateContent xmlns:mc="http://schemas.openxmlformats.org/markup-compatibility/2006">
          <mc:Choice Requires="x14">
            <control shapeId="70683" r:id="rId6" name="Check Box 27">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mc:AlternateContent xmlns:mc="http://schemas.openxmlformats.org/markup-compatibility/2006">
          <mc:Choice Requires="x14">
            <control shapeId="70684" r:id="rId7" name="Check Box 28">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CF89B-9568-49CC-B0D8-C89742372B30}">
  <sheetPr codeName="Sheet5">
    <tabColor rgb="FFFFFF00"/>
  </sheetPr>
  <dimension ref="A1:U34"/>
  <sheetViews>
    <sheetView showGridLines="0" zoomScaleNormal="100" workbookViewId="0"/>
  </sheetViews>
  <sheetFormatPr defaultColWidth="9" defaultRowHeight="17.25" customHeight="1" x14ac:dyDescent="0.2"/>
  <cols>
    <col min="1" max="1" width="4.33203125" style="119" customWidth="1"/>
    <col min="2" max="3" width="5.77734375" style="119" customWidth="1"/>
    <col min="4" max="4" width="24.88671875" style="119" customWidth="1"/>
    <col min="5" max="5" width="9" style="119"/>
    <col min="6" max="7" width="18" style="119" customWidth="1"/>
    <col min="8" max="8" width="25" style="119" customWidth="1"/>
    <col min="9" max="9" width="4.33203125" style="119" customWidth="1"/>
    <col min="10" max="10" width="6.44140625" style="119" customWidth="1"/>
    <col min="11" max="11" width="12.44140625" style="119" bestFit="1" customWidth="1"/>
    <col min="12" max="12" width="25.21875" style="119" customWidth="1"/>
    <col min="13" max="13" width="6.6640625" style="119" customWidth="1"/>
    <col min="14" max="14" width="22.6640625" style="119" customWidth="1"/>
    <col min="15" max="15" width="5.21875" style="119" bestFit="1" customWidth="1"/>
    <col min="16" max="16" width="19.44140625" style="119" customWidth="1"/>
    <col min="17" max="17" width="23.77734375" style="119" customWidth="1"/>
    <col min="18" max="18" width="9.21875" style="119" hidden="1" customWidth="1"/>
    <col min="19" max="19" width="9" style="119" hidden="1" customWidth="1"/>
    <col min="20" max="20" width="21.33203125" style="119" customWidth="1"/>
    <col min="21" max="21" width="21.6640625" style="119" customWidth="1"/>
    <col min="22" max="16384" width="9" style="119"/>
  </cols>
  <sheetData>
    <row r="1" spans="1:21" customFormat="1" ht="23.4" x14ac:dyDescent="0.2">
      <c r="A1" s="16" t="s">
        <v>167</v>
      </c>
      <c r="I1" t="s">
        <v>166</v>
      </c>
    </row>
    <row r="2" spans="1:21" customFormat="1" ht="13.2" x14ac:dyDescent="0.2">
      <c r="A2" t="s">
        <v>165</v>
      </c>
      <c r="I2" s="410" t="s">
        <v>119</v>
      </c>
      <c r="J2" s="410"/>
      <c r="K2" t="s">
        <v>164</v>
      </c>
    </row>
    <row r="3" spans="1:21" customFormat="1" ht="13.2" x14ac:dyDescent="0.2">
      <c r="A3" t="s">
        <v>210</v>
      </c>
      <c r="I3" s="411" t="s">
        <v>163</v>
      </c>
      <c r="J3" s="411"/>
      <c r="K3" t="s">
        <v>162</v>
      </c>
    </row>
    <row r="4" spans="1:21" customFormat="1" ht="4.5" customHeight="1" x14ac:dyDescent="0.2"/>
    <row r="5" spans="1:21" customFormat="1" ht="19.2" x14ac:dyDescent="0.2">
      <c r="B5" s="113" t="s">
        <v>161</v>
      </c>
      <c r="C5" s="109"/>
      <c r="D5" s="109"/>
      <c r="E5" s="109"/>
      <c r="F5" s="109"/>
      <c r="G5" s="108"/>
    </row>
    <row r="6" spans="1:21" customFormat="1" ht="13.2" x14ac:dyDescent="0.2">
      <c r="B6" s="116" t="s">
        <v>160</v>
      </c>
      <c r="C6" s="116"/>
      <c r="D6" s="116"/>
      <c r="E6" s="116"/>
      <c r="F6" s="116"/>
      <c r="G6" s="115"/>
    </row>
    <row r="7" spans="1:21" customFormat="1" ht="4.5" customHeight="1" x14ac:dyDescent="0.2"/>
    <row r="8" spans="1:21" customFormat="1" ht="33" customHeight="1" thickBot="1" x14ac:dyDescent="0.25">
      <c r="B8" s="233" t="s">
        <v>57</v>
      </c>
      <c r="C8" s="233"/>
      <c r="D8" s="88">
        <f>製造事業者名</f>
        <v>0</v>
      </c>
      <c r="E8" s="233" t="s">
        <v>51</v>
      </c>
      <c r="F8" s="233"/>
      <c r="G8" s="409">
        <f>製品名称</f>
        <v>0</v>
      </c>
      <c r="H8" s="409"/>
    </row>
    <row r="9" spans="1:21" customFormat="1" ht="33" customHeight="1" thickBot="1" x14ac:dyDescent="0.25">
      <c r="B9" s="233" t="s">
        <v>159</v>
      </c>
      <c r="C9" s="233"/>
      <c r="D9" s="114"/>
      <c r="E9" s="412" t="s">
        <v>52</v>
      </c>
      <c r="F9" s="233"/>
      <c r="G9" s="409">
        <f>型番</f>
        <v>0</v>
      </c>
      <c r="H9" s="409"/>
    </row>
    <row r="10" spans="1:21" customFormat="1" ht="5.25" customHeight="1" x14ac:dyDescent="0.2"/>
    <row r="11" spans="1:21" customFormat="1" ht="19.2" x14ac:dyDescent="0.2">
      <c r="B11" s="113" t="s">
        <v>158</v>
      </c>
      <c r="C11" s="109"/>
      <c r="D11" s="109"/>
      <c r="E11" s="109"/>
      <c r="F11" s="109"/>
      <c r="G11" s="109"/>
      <c r="H11" s="108"/>
      <c r="J11" s="113" t="s">
        <v>212</v>
      </c>
      <c r="K11" s="109"/>
      <c r="L11" s="109"/>
      <c r="M11" s="109"/>
      <c r="N11" s="109"/>
      <c r="O11" s="109"/>
      <c r="P11" s="109"/>
      <c r="Q11" s="109"/>
      <c r="R11" s="109"/>
      <c r="S11" s="109"/>
      <c r="T11" s="109"/>
      <c r="U11" s="108"/>
    </row>
    <row r="12" spans="1:21" customFormat="1" ht="13.2" x14ac:dyDescent="0.2">
      <c r="B12" s="109" t="s">
        <v>157</v>
      </c>
      <c r="C12" s="109"/>
      <c r="D12" s="109"/>
      <c r="E12" s="109"/>
      <c r="F12" s="109"/>
      <c r="G12" s="109"/>
      <c r="H12" s="108"/>
      <c r="J12" s="110" t="s">
        <v>213</v>
      </c>
      <c r="K12" s="110"/>
      <c r="L12" s="109"/>
      <c r="M12" s="109"/>
      <c r="N12" s="109"/>
      <c r="O12" s="109"/>
      <c r="P12" s="109"/>
      <c r="Q12" s="109"/>
      <c r="R12" s="109"/>
      <c r="S12" s="109"/>
      <c r="T12" s="109"/>
      <c r="U12" s="108"/>
    </row>
    <row r="13" spans="1:21" customFormat="1" ht="13.2" x14ac:dyDescent="0.2">
      <c r="B13" s="112" t="s">
        <v>211</v>
      </c>
      <c r="C13" s="112"/>
      <c r="D13" s="112"/>
      <c r="E13" s="112"/>
      <c r="F13" s="112"/>
      <c r="G13" s="112"/>
      <c r="H13" s="111"/>
      <c r="J13" s="110" t="s">
        <v>156</v>
      </c>
      <c r="K13" s="110"/>
      <c r="L13" s="109"/>
      <c r="M13" s="109"/>
      <c r="N13" s="109"/>
      <c r="O13" s="109"/>
      <c r="P13" s="109"/>
      <c r="Q13" s="109"/>
      <c r="R13" s="109"/>
      <c r="S13" s="109"/>
      <c r="T13" s="109"/>
      <c r="U13" s="108"/>
    </row>
    <row r="14" spans="1:21" customFormat="1" ht="13.2" x14ac:dyDescent="0.2">
      <c r="G14" s="87"/>
      <c r="H14" s="87"/>
      <c r="J14" s="109" t="s">
        <v>155</v>
      </c>
      <c r="K14" s="109"/>
      <c r="L14" s="109"/>
      <c r="M14" s="109"/>
      <c r="N14" s="109"/>
      <c r="O14" s="109"/>
      <c r="P14" s="109"/>
      <c r="Q14" s="109"/>
      <c r="R14" s="109"/>
      <c r="S14" s="109"/>
      <c r="T14" s="109"/>
      <c r="U14" s="108"/>
    </row>
    <row r="15" spans="1:21" customFormat="1" ht="13.2" x14ac:dyDescent="0.2">
      <c r="G15" s="87"/>
      <c r="H15" s="87"/>
      <c r="J15" s="107" t="s">
        <v>154</v>
      </c>
      <c r="K15" s="106"/>
      <c r="L15" s="106"/>
      <c r="M15" s="106"/>
      <c r="N15" s="106"/>
      <c r="O15" s="106"/>
      <c r="P15" s="106"/>
      <c r="Q15" s="106"/>
      <c r="R15" s="106"/>
      <c r="S15" s="106"/>
      <c r="T15" s="106"/>
      <c r="U15" s="105"/>
    </row>
    <row r="16" spans="1:21" customFormat="1" ht="4.5" customHeight="1" thickBot="1" x14ac:dyDescent="0.25">
      <c r="G16" s="87"/>
      <c r="H16" s="87"/>
    </row>
    <row r="17" spans="2:21" customFormat="1" ht="16.8" thickBot="1" x14ac:dyDescent="0.25">
      <c r="D17" s="90"/>
      <c r="E17" s="90"/>
      <c r="F17" s="104" t="s">
        <v>153</v>
      </c>
      <c r="G17" s="103">
        <f>SUM(G19:G34)</f>
        <v>0</v>
      </c>
      <c r="H17" s="102" t="s">
        <v>152</v>
      </c>
      <c r="J17" s="408" t="str">
        <f>IF(L19&lt;&gt;"","","納品実績が未入力です")</f>
        <v>納品実績が未入力です</v>
      </c>
      <c r="K17" s="408"/>
      <c r="L17" s="408"/>
      <c r="M17" s="101"/>
      <c r="Q17" s="87" t="s">
        <v>151</v>
      </c>
    </row>
    <row r="18" spans="2:21" customFormat="1" ht="26.4" x14ac:dyDescent="0.2">
      <c r="B18" s="100" t="s">
        <v>53</v>
      </c>
      <c r="C18" s="100" t="s">
        <v>147</v>
      </c>
      <c r="D18" s="99" t="s">
        <v>146</v>
      </c>
      <c r="E18" s="99" t="s">
        <v>145</v>
      </c>
      <c r="F18" s="98" t="s">
        <v>150</v>
      </c>
      <c r="G18" s="98" t="s">
        <v>149</v>
      </c>
      <c r="H18" s="89" t="s">
        <v>148</v>
      </c>
      <c r="I18" s="97"/>
      <c r="J18" s="96" t="s">
        <v>53</v>
      </c>
      <c r="K18" s="94" t="s">
        <v>54</v>
      </c>
      <c r="L18" s="94" t="s">
        <v>55</v>
      </c>
      <c r="M18" s="94" t="s">
        <v>147</v>
      </c>
      <c r="N18" s="95" t="s">
        <v>146</v>
      </c>
      <c r="O18" s="94" t="s">
        <v>145</v>
      </c>
      <c r="P18" s="93" t="s">
        <v>144</v>
      </c>
      <c r="Q18" s="93" t="s">
        <v>143</v>
      </c>
      <c r="R18" s="92" t="s">
        <v>142</v>
      </c>
      <c r="S18" s="91" t="s">
        <v>141</v>
      </c>
      <c r="T18" s="90" t="s">
        <v>140</v>
      </c>
      <c r="U18" s="89" t="s">
        <v>139</v>
      </c>
    </row>
    <row r="19" spans="2:21" ht="17.25" customHeight="1" x14ac:dyDescent="0.2">
      <c r="B19" s="117">
        <v>1</v>
      </c>
      <c r="C19" s="117" t="s">
        <v>138</v>
      </c>
      <c r="D19" s="141"/>
      <c r="E19" s="141"/>
      <c r="F19" s="177" t="str">
        <f t="shared" ref="F19:F34" si="0">IF(D19&lt;&gt;"",ROUNDDOWN(SUMIF($N$19:$P$34,D19,$P$19:$P$34)/COUNTIF($N$19:$N$34,D19),0),"")</f>
        <v/>
      </c>
      <c r="G19" s="177" t="str">
        <f t="shared" ref="G19:G34" si="1">IF(D19&lt;&gt;"",E19*F19,"")</f>
        <v/>
      </c>
      <c r="H19" s="118" t="str">
        <f>IF(D19&lt;&gt;"",IF(E19&lt;&gt;"","OK","数量が未入力です"),"製品の明細が未入力です")</f>
        <v>製品の明細が未入力です</v>
      </c>
      <c r="J19" s="120">
        <v>1</v>
      </c>
      <c r="K19" s="121"/>
      <c r="L19" s="121"/>
      <c r="M19" s="122" t="s">
        <v>138</v>
      </c>
      <c r="N19" s="123" t="str">
        <f>IF(K19&amp;L19&lt;&gt;"",IF($D$19&lt;&gt;"",$D$19,""),"")</f>
        <v/>
      </c>
      <c r="O19" s="121"/>
      <c r="P19" s="124" t="str">
        <f t="shared" ref="P19:P34" si="2">IF(ISERROR(ROUND(Q19/O19,0)),"",ROUND(Q19/O19,0))</f>
        <v/>
      </c>
      <c r="Q19" s="125"/>
      <c r="R19" s="119">
        <f>IF(N19&lt;&gt;"",VLOOKUP(N19,$D$19:$E$34,2,FALSE),0)</f>
        <v>0</v>
      </c>
      <c r="S19" s="119">
        <f>IF($E$19&gt;0,IF(MOD(O19,$E$19)=0,O19/$E$19,-1),-1)</f>
        <v>-1</v>
      </c>
      <c r="T19" s="126" t="str">
        <f>IF(N19&lt;&gt;"",IF(O19&lt;&gt;"",IF(S19&gt;0,"OK","数量が不足しています"),"数量が未入力です"),"")</f>
        <v/>
      </c>
      <c r="U19" s="126" t="str">
        <f t="shared" ref="U19:U34" si="3">IF(O19&lt;&gt;"",IF(Q19&lt;&gt;"","OK","未入力です"),"")</f>
        <v/>
      </c>
    </row>
    <row r="20" spans="2:21" ht="17.25" customHeight="1" x14ac:dyDescent="0.2">
      <c r="B20" s="127">
        <v>1</v>
      </c>
      <c r="C20" s="127" t="s">
        <v>137</v>
      </c>
      <c r="D20" s="142"/>
      <c r="E20" s="142"/>
      <c r="F20" s="178" t="str">
        <f t="shared" si="0"/>
        <v/>
      </c>
      <c r="G20" s="178" t="str">
        <f t="shared" si="1"/>
        <v/>
      </c>
      <c r="H20" s="118" t="str">
        <f t="shared" ref="H20:H34" si="4">IF(D20&lt;&gt;"",IF(E20&lt;&gt;"","OK","数量が未入力です"),"")</f>
        <v/>
      </c>
      <c r="J20" s="128"/>
      <c r="K20" s="129"/>
      <c r="L20" s="129"/>
      <c r="M20" s="130" t="s">
        <v>137</v>
      </c>
      <c r="N20" s="131" t="str">
        <f>IF(K19&amp;L19&lt;&gt;"",IF($D$20&lt;&gt;"",$D$20,""),"")</f>
        <v/>
      </c>
      <c r="O20" s="132"/>
      <c r="P20" s="133" t="str">
        <f t="shared" si="2"/>
        <v/>
      </c>
      <c r="Q20" s="134"/>
      <c r="R20" s="119">
        <f t="shared" ref="R20:R34" si="5">IF(N20&lt;&gt;"",VLOOKUP(N20,$D$19:$E$34,2,FALSE),0)</f>
        <v>0</v>
      </c>
      <c r="S20" s="119">
        <f>IF(S19&gt;0,R20*S19,99999999)</f>
        <v>99999999</v>
      </c>
      <c r="T20" s="126" t="str">
        <f>IF(N20&lt;&gt;"",IF(O20&lt;&gt;"",IF(O20&gt;=S20,"OK","数量が不足しています"),"数量が未入力です"),"")</f>
        <v/>
      </c>
      <c r="U20" s="126" t="str">
        <f t="shared" si="3"/>
        <v/>
      </c>
    </row>
    <row r="21" spans="2:21" ht="17.25" customHeight="1" x14ac:dyDescent="0.2">
      <c r="B21" s="135">
        <v>2</v>
      </c>
      <c r="C21" s="135" t="s">
        <v>137</v>
      </c>
      <c r="D21" s="143"/>
      <c r="E21" s="143"/>
      <c r="F21" s="179" t="str">
        <f t="shared" si="0"/>
        <v/>
      </c>
      <c r="G21" s="179" t="str">
        <f t="shared" si="1"/>
        <v/>
      </c>
      <c r="H21" s="118" t="str">
        <f t="shared" si="4"/>
        <v/>
      </c>
      <c r="J21" s="128"/>
      <c r="K21" s="129"/>
      <c r="L21" s="129"/>
      <c r="M21" s="130" t="s">
        <v>137</v>
      </c>
      <c r="N21" s="131" t="str">
        <f>IF(K19&amp;L19&lt;&gt;"",IF($D$21&lt;&gt;"",$D$21,""),"")</f>
        <v/>
      </c>
      <c r="O21" s="132"/>
      <c r="P21" s="133" t="str">
        <f t="shared" si="2"/>
        <v/>
      </c>
      <c r="Q21" s="134"/>
      <c r="R21" s="119">
        <f t="shared" si="5"/>
        <v>0</v>
      </c>
      <c r="S21" s="119">
        <f>IF(S19&gt;0,R21*S19,99999999)</f>
        <v>99999999</v>
      </c>
      <c r="T21" s="126" t="str">
        <f t="shared" ref="T21:T34" si="6">IF(N21&lt;&gt;"",IF(O21&lt;&gt;"",IF(O21&gt;=S21,"OK","数量が不足しています"),"数量が未入力です"),"")</f>
        <v/>
      </c>
      <c r="U21" s="126" t="str">
        <f t="shared" si="3"/>
        <v/>
      </c>
    </row>
    <row r="22" spans="2:21" ht="17.25" customHeight="1" x14ac:dyDescent="0.2">
      <c r="B22" s="135">
        <v>3</v>
      </c>
      <c r="C22" s="135" t="s">
        <v>137</v>
      </c>
      <c r="D22" s="143"/>
      <c r="E22" s="143"/>
      <c r="F22" s="179" t="str">
        <f t="shared" si="0"/>
        <v/>
      </c>
      <c r="G22" s="179" t="str">
        <f t="shared" si="1"/>
        <v/>
      </c>
      <c r="H22" s="118" t="str">
        <f t="shared" si="4"/>
        <v/>
      </c>
      <c r="J22" s="128"/>
      <c r="K22" s="129"/>
      <c r="L22" s="129"/>
      <c r="M22" s="130" t="s">
        <v>137</v>
      </c>
      <c r="N22" s="131" t="str">
        <f>IF(K19&amp;L19&lt;&gt;"",IF($D$22&lt;&gt;"",$D$22,""),"")</f>
        <v/>
      </c>
      <c r="O22" s="132"/>
      <c r="P22" s="133" t="str">
        <f t="shared" si="2"/>
        <v/>
      </c>
      <c r="Q22" s="134"/>
      <c r="R22" s="119">
        <f t="shared" si="5"/>
        <v>0</v>
      </c>
      <c r="S22" s="119">
        <f>IF(S19&gt;0,R22*S19,99999999)</f>
        <v>99999999</v>
      </c>
      <c r="T22" s="126" t="str">
        <f t="shared" si="6"/>
        <v/>
      </c>
      <c r="U22" s="126" t="str">
        <f t="shared" si="3"/>
        <v/>
      </c>
    </row>
    <row r="23" spans="2:21" ht="17.25" customHeight="1" x14ac:dyDescent="0.2">
      <c r="B23" s="135">
        <v>4</v>
      </c>
      <c r="C23" s="135" t="s">
        <v>137</v>
      </c>
      <c r="D23" s="143"/>
      <c r="E23" s="143"/>
      <c r="F23" s="180" t="str">
        <f t="shared" si="0"/>
        <v/>
      </c>
      <c r="G23" s="179" t="str">
        <f t="shared" si="1"/>
        <v/>
      </c>
      <c r="H23" s="118" t="str">
        <f t="shared" si="4"/>
        <v/>
      </c>
      <c r="J23" s="128"/>
      <c r="K23" s="129"/>
      <c r="L23" s="129"/>
      <c r="M23" s="130" t="s">
        <v>137</v>
      </c>
      <c r="N23" s="131" t="str">
        <f>IF(K19&amp;L19&lt;&gt;"",IF($D$23&lt;&gt;"",$D$23,""),"")</f>
        <v/>
      </c>
      <c r="O23" s="132"/>
      <c r="P23" s="133" t="str">
        <f t="shared" si="2"/>
        <v/>
      </c>
      <c r="Q23" s="134"/>
      <c r="R23" s="119">
        <f t="shared" si="5"/>
        <v>0</v>
      </c>
      <c r="S23" s="119">
        <f>IF(S19&gt;0,R23*S19,99999999)</f>
        <v>99999999</v>
      </c>
      <c r="T23" s="126" t="str">
        <f t="shared" si="6"/>
        <v/>
      </c>
      <c r="U23" s="126" t="str">
        <f t="shared" si="3"/>
        <v/>
      </c>
    </row>
    <row r="24" spans="2:21" ht="17.25" customHeight="1" x14ac:dyDescent="0.2">
      <c r="B24" s="135">
        <v>5</v>
      </c>
      <c r="C24" s="135" t="s">
        <v>137</v>
      </c>
      <c r="D24" s="143"/>
      <c r="E24" s="143"/>
      <c r="F24" s="180" t="str">
        <f t="shared" si="0"/>
        <v/>
      </c>
      <c r="G24" s="180" t="str">
        <f t="shared" si="1"/>
        <v/>
      </c>
      <c r="H24" s="118" t="str">
        <f t="shared" si="4"/>
        <v/>
      </c>
      <c r="J24" s="128"/>
      <c r="K24" s="129"/>
      <c r="L24" s="129"/>
      <c r="M24" s="130" t="s">
        <v>137</v>
      </c>
      <c r="N24" s="131" t="str">
        <f>IF(K19&amp;L19&lt;&gt;"",IF($D$24&lt;&gt;"",$D$24,""),"")</f>
        <v/>
      </c>
      <c r="O24" s="132"/>
      <c r="P24" s="133" t="str">
        <f t="shared" si="2"/>
        <v/>
      </c>
      <c r="Q24" s="134"/>
      <c r="R24" s="119">
        <f t="shared" si="5"/>
        <v>0</v>
      </c>
      <c r="S24" s="119">
        <f>IF(S19&gt;0,R24*S19,99999999)</f>
        <v>99999999</v>
      </c>
      <c r="T24" s="126" t="str">
        <f t="shared" si="6"/>
        <v/>
      </c>
      <c r="U24" s="126" t="str">
        <f t="shared" si="3"/>
        <v/>
      </c>
    </row>
    <row r="25" spans="2:21" ht="17.25" customHeight="1" x14ac:dyDescent="0.2">
      <c r="B25" s="135">
        <v>6</v>
      </c>
      <c r="C25" s="135" t="s">
        <v>137</v>
      </c>
      <c r="D25" s="143"/>
      <c r="E25" s="143"/>
      <c r="F25" s="180" t="str">
        <f t="shared" si="0"/>
        <v/>
      </c>
      <c r="G25" s="180" t="str">
        <f t="shared" si="1"/>
        <v/>
      </c>
      <c r="H25" s="118" t="str">
        <f t="shared" si="4"/>
        <v/>
      </c>
      <c r="J25" s="128"/>
      <c r="K25" s="129"/>
      <c r="L25" s="129"/>
      <c r="M25" s="130" t="s">
        <v>137</v>
      </c>
      <c r="N25" s="131" t="str">
        <f>IF(K19&amp;L19&lt;&gt;"",IF($D$25&lt;&gt;"",$D$25,""),"")</f>
        <v/>
      </c>
      <c r="O25" s="132"/>
      <c r="P25" s="133" t="str">
        <f t="shared" si="2"/>
        <v/>
      </c>
      <c r="Q25" s="134"/>
      <c r="R25" s="119">
        <f t="shared" si="5"/>
        <v>0</v>
      </c>
      <c r="S25" s="119">
        <f>IF(S19&gt;0,R25*S19,99999999)</f>
        <v>99999999</v>
      </c>
      <c r="T25" s="126" t="str">
        <f t="shared" si="6"/>
        <v/>
      </c>
      <c r="U25" s="126" t="str">
        <f t="shared" si="3"/>
        <v/>
      </c>
    </row>
    <row r="26" spans="2:21" ht="17.25" customHeight="1" x14ac:dyDescent="0.2">
      <c r="B26" s="135">
        <v>7</v>
      </c>
      <c r="C26" s="135" t="s">
        <v>137</v>
      </c>
      <c r="D26" s="143"/>
      <c r="E26" s="143"/>
      <c r="F26" s="180" t="str">
        <f t="shared" si="0"/>
        <v/>
      </c>
      <c r="G26" s="180" t="str">
        <f t="shared" si="1"/>
        <v/>
      </c>
      <c r="H26" s="118" t="str">
        <f t="shared" si="4"/>
        <v/>
      </c>
      <c r="J26" s="128"/>
      <c r="K26" s="129"/>
      <c r="L26" s="129"/>
      <c r="M26" s="130" t="s">
        <v>137</v>
      </c>
      <c r="N26" s="131" t="str">
        <f>IF(K19&amp;L19&lt;&gt;"",IF($D$26&lt;&gt;"",$D$26,""),"")</f>
        <v/>
      </c>
      <c r="O26" s="132"/>
      <c r="P26" s="133" t="str">
        <f t="shared" si="2"/>
        <v/>
      </c>
      <c r="Q26" s="134"/>
      <c r="R26" s="119">
        <f t="shared" si="5"/>
        <v>0</v>
      </c>
      <c r="S26" s="119">
        <f>IF(S19&gt;0,R26*S19,99999999)</f>
        <v>99999999</v>
      </c>
      <c r="T26" s="126" t="str">
        <f t="shared" si="6"/>
        <v/>
      </c>
      <c r="U26" s="126" t="str">
        <f t="shared" si="3"/>
        <v/>
      </c>
    </row>
    <row r="27" spans="2:21" ht="17.25" customHeight="1" x14ac:dyDescent="0.2">
      <c r="B27" s="135">
        <v>8</v>
      </c>
      <c r="C27" s="135" t="s">
        <v>137</v>
      </c>
      <c r="D27" s="143"/>
      <c r="E27" s="143"/>
      <c r="F27" s="180" t="str">
        <f t="shared" si="0"/>
        <v/>
      </c>
      <c r="G27" s="180" t="str">
        <f t="shared" si="1"/>
        <v/>
      </c>
      <c r="H27" s="118" t="str">
        <f t="shared" si="4"/>
        <v/>
      </c>
      <c r="J27" s="128"/>
      <c r="K27" s="129"/>
      <c r="L27" s="129"/>
      <c r="M27" s="130" t="s">
        <v>137</v>
      </c>
      <c r="N27" s="131" t="str">
        <f>IF(K19&amp;L19&lt;&gt;"",IF($D$27&lt;&gt;"",$D$27,""),"")</f>
        <v/>
      </c>
      <c r="O27" s="132"/>
      <c r="P27" s="133" t="str">
        <f t="shared" si="2"/>
        <v/>
      </c>
      <c r="Q27" s="134"/>
      <c r="R27" s="119">
        <f t="shared" si="5"/>
        <v>0</v>
      </c>
      <c r="S27" s="119">
        <f>IF(S19&gt;0,R27*S19,99999999)</f>
        <v>99999999</v>
      </c>
      <c r="T27" s="126" t="str">
        <f t="shared" si="6"/>
        <v/>
      </c>
      <c r="U27" s="126" t="str">
        <f t="shared" si="3"/>
        <v/>
      </c>
    </row>
    <row r="28" spans="2:21" ht="17.25" customHeight="1" x14ac:dyDescent="0.2">
      <c r="B28" s="135">
        <v>9</v>
      </c>
      <c r="C28" s="135" t="s">
        <v>137</v>
      </c>
      <c r="D28" s="143"/>
      <c r="E28" s="143"/>
      <c r="F28" s="180" t="str">
        <f t="shared" si="0"/>
        <v/>
      </c>
      <c r="G28" s="180" t="str">
        <f t="shared" si="1"/>
        <v/>
      </c>
      <c r="H28" s="118" t="str">
        <f t="shared" si="4"/>
        <v/>
      </c>
      <c r="J28" s="128"/>
      <c r="K28" s="129"/>
      <c r="L28" s="129"/>
      <c r="M28" s="130" t="s">
        <v>137</v>
      </c>
      <c r="N28" s="131" t="str">
        <f>IF(K19&amp;L19&lt;&gt;"",IF($D$28&lt;&gt;"",$D$28,""),"")</f>
        <v/>
      </c>
      <c r="O28" s="132"/>
      <c r="P28" s="133" t="str">
        <f t="shared" si="2"/>
        <v/>
      </c>
      <c r="Q28" s="134"/>
      <c r="R28" s="119">
        <f t="shared" si="5"/>
        <v>0</v>
      </c>
      <c r="S28" s="119">
        <f>IF(S19&gt;0,R28*S19,99999999)</f>
        <v>99999999</v>
      </c>
      <c r="T28" s="126" t="str">
        <f t="shared" si="6"/>
        <v/>
      </c>
      <c r="U28" s="126" t="str">
        <f t="shared" si="3"/>
        <v/>
      </c>
    </row>
    <row r="29" spans="2:21" ht="17.25" customHeight="1" x14ac:dyDescent="0.2">
      <c r="B29" s="135">
        <v>10</v>
      </c>
      <c r="C29" s="135" t="s">
        <v>137</v>
      </c>
      <c r="D29" s="143"/>
      <c r="E29" s="143"/>
      <c r="F29" s="180" t="str">
        <f t="shared" si="0"/>
        <v/>
      </c>
      <c r="G29" s="180" t="str">
        <f t="shared" si="1"/>
        <v/>
      </c>
      <c r="H29" s="118" t="str">
        <f t="shared" si="4"/>
        <v/>
      </c>
      <c r="J29" s="128"/>
      <c r="K29" s="129"/>
      <c r="L29" s="129"/>
      <c r="M29" s="130" t="s">
        <v>137</v>
      </c>
      <c r="N29" s="131" t="str">
        <f>IF(K19&amp;L19&lt;&gt;"",IF($D$29&lt;&gt;"",$D$29,""),"")</f>
        <v/>
      </c>
      <c r="O29" s="132"/>
      <c r="P29" s="133" t="str">
        <f t="shared" si="2"/>
        <v/>
      </c>
      <c r="Q29" s="134"/>
      <c r="R29" s="119">
        <f t="shared" si="5"/>
        <v>0</v>
      </c>
      <c r="S29" s="119">
        <f>IF(S19&gt;0,R29*S19,99999999)</f>
        <v>99999999</v>
      </c>
      <c r="T29" s="126" t="str">
        <f t="shared" si="6"/>
        <v/>
      </c>
      <c r="U29" s="126" t="str">
        <f t="shared" si="3"/>
        <v/>
      </c>
    </row>
    <row r="30" spans="2:21" ht="17.25" customHeight="1" x14ac:dyDescent="0.2">
      <c r="B30" s="135">
        <v>11</v>
      </c>
      <c r="C30" s="135" t="s">
        <v>137</v>
      </c>
      <c r="D30" s="143"/>
      <c r="E30" s="143"/>
      <c r="F30" s="180" t="str">
        <f t="shared" si="0"/>
        <v/>
      </c>
      <c r="G30" s="180" t="str">
        <f t="shared" si="1"/>
        <v/>
      </c>
      <c r="H30" s="118" t="str">
        <f t="shared" si="4"/>
        <v/>
      </c>
      <c r="J30" s="128"/>
      <c r="K30" s="129"/>
      <c r="L30" s="129"/>
      <c r="M30" s="130" t="s">
        <v>137</v>
      </c>
      <c r="N30" s="131" t="str">
        <f>IF(K19&amp;L19&lt;&gt;"",IF($D$30&lt;&gt;"",$D$30,""),"")</f>
        <v/>
      </c>
      <c r="O30" s="132"/>
      <c r="P30" s="133" t="str">
        <f t="shared" si="2"/>
        <v/>
      </c>
      <c r="Q30" s="134"/>
      <c r="R30" s="119">
        <f t="shared" si="5"/>
        <v>0</v>
      </c>
      <c r="S30" s="119">
        <f>IF(S19&gt;0,R30*S19,99999999)</f>
        <v>99999999</v>
      </c>
      <c r="T30" s="126" t="str">
        <f t="shared" si="6"/>
        <v/>
      </c>
      <c r="U30" s="126" t="str">
        <f t="shared" si="3"/>
        <v/>
      </c>
    </row>
    <row r="31" spans="2:21" ht="17.25" customHeight="1" x14ac:dyDescent="0.2">
      <c r="B31" s="135">
        <v>12</v>
      </c>
      <c r="C31" s="135" t="s">
        <v>137</v>
      </c>
      <c r="D31" s="143"/>
      <c r="E31" s="143"/>
      <c r="F31" s="180" t="str">
        <f t="shared" si="0"/>
        <v/>
      </c>
      <c r="G31" s="180" t="str">
        <f t="shared" si="1"/>
        <v/>
      </c>
      <c r="H31" s="118" t="str">
        <f t="shared" si="4"/>
        <v/>
      </c>
      <c r="J31" s="128"/>
      <c r="K31" s="129"/>
      <c r="L31" s="129"/>
      <c r="M31" s="130" t="s">
        <v>137</v>
      </c>
      <c r="N31" s="131" t="str">
        <f>IF(K19&amp;L19&lt;&gt;"",IF($D$31&lt;&gt;"",$D$31,""),"")</f>
        <v/>
      </c>
      <c r="O31" s="132"/>
      <c r="P31" s="133" t="str">
        <f t="shared" si="2"/>
        <v/>
      </c>
      <c r="Q31" s="134"/>
      <c r="R31" s="119">
        <f t="shared" si="5"/>
        <v>0</v>
      </c>
      <c r="S31" s="119">
        <f>IF(S19&gt;0,R31*S19,99999999)</f>
        <v>99999999</v>
      </c>
      <c r="T31" s="126" t="str">
        <f t="shared" si="6"/>
        <v/>
      </c>
      <c r="U31" s="126" t="str">
        <f t="shared" si="3"/>
        <v/>
      </c>
    </row>
    <row r="32" spans="2:21" ht="17.25" customHeight="1" x14ac:dyDescent="0.2">
      <c r="B32" s="135">
        <v>13</v>
      </c>
      <c r="C32" s="135" t="s">
        <v>137</v>
      </c>
      <c r="D32" s="143"/>
      <c r="E32" s="143"/>
      <c r="F32" s="180" t="str">
        <f t="shared" si="0"/>
        <v/>
      </c>
      <c r="G32" s="180" t="str">
        <f t="shared" si="1"/>
        <v/>
      </c>
      <c r="H32" s="118" t="str">
        <f t="shared" si="4"/>
        <v/>
      </c>
      <c r="J32" s="128"/>
      <c r="K32" s="129"/>
      <c r="L32" s="129"/>
      <c r="M32" s="130" t="s">
        <v>137</v>
      </c>
      <c r="N32" s="131" t="str">
        <f>IF(K19&amp;L19&lt;&gt;"",IF($D$32&lt;&gt;"",$D$32,""),"")</f>
        <v/>
      </c>
      <c r="O32" s="132"/>
      <c r="P32" s="133" t="str">
        <f t="shared" si="2"/>
        <v/>
      </c>
      <c r="Q32" s="134"/>
      <c r="R32" s="119">
        <f t="shared" si="5"/>
        <v>0</v>
      </c>
      <c r="S32" s="119">
        <f>IF(S19&gt;0,R32*S19,99999999)</f>
        <v>99999999</v>
      </c>
      <c r="T32" s="126" t="str">
        <f t="shared" si="6"/>
        <v/>
      </c>
      <c r="U32" s="126" t="str">
        <f t="shared" si="3"/>
        <v/>
      </c>
    </row>
    <row r="33" spans="2:21" ht="17.25" customHeight="1" x14ac:dyDescent="0.2">
      <c r="B33" s="135">
        <v>14</v>
      </c>
      <c r="C33" s="135" t="s">
        <v>137</v>
      </c>
      <c r="D33" s="143"/>
      <c r="E33" s="143"/>
      <c r="F33" s="180" t="str">
        <f t="shared" si="0"/>
        <v/>
      </c>
      <c r="G33" s="180" t="str">
        <f t="shared" si="1"/>
        <v/>
      </c>
      <c r="H33" s="118" t="str">
        <f t="shared" si="4"/>
        <v/>
      </c>
      <c r="J33" s="128"/>
      <c r="K33" s="129"/>
      <c r="L33" s="129"/>
      <c r="M33" s="130" t="s">
        <v>137</v>
      </c>
      <c r="N33" s="131" t="str">
        <f>IF(K19&amp;L19&lt;&gt;"",IF($D$33&lt;&gt;"",$D$33,""),"")</f>
        <v/>
      </c>
      <c r="O33" s="132"/>
      <c r="P33" s="176" t="str">
        <f t="shared" si="2"/>
        <v/>
      </c>
      <c r="Q33" s="134"/>
      <c r="R33" s="119">
        <f t="shared" si="5"/>
        <v>0</v>
      </c>
      <c r="S33" s="119">
        <f>IF(S19&gt;0,R33*S19,99999999)</f>
        <v>99999999</v>
      </c>
      <c r="T33" s="126" t="str">
        <f t="shared" si="6"/>
        <v/>
      </c>
      <c r="U33" s="126" t="str">
        <f t="shared" si="3"/>
        <v/>
      </c>
    </row>
    <row r="34" spans="2:21" ht="17.25" customHeight="1" x14ac:dyDescent="0.2">
      <c r="B34" s="136">
        <v>15</v>
      </c>
      <c r="C34" s="136" t="s">
        <v>137</v>
      </c>
      <c r="D34" s="144"/>
      <c r="E34" s="144"/>
      <c r="F34" s="181" t="str">
        <f t="shared" si="0"/>
        <v/>
      </c>
      <c r="G34" s="181" t="str">
        <f t="shared" si="1"/>
        <v/>
      </c>
      <c r="H34" s="118" t="str">
        <f t="shared" si="4"/>
        <v/>
      </c>
      <c r="J34" s="138"/>
      <c r="K34" s="139"/>
      <c r="L34" s="139"/>
      <c r="M34" s="140" t="s">
        <v>137</v>
      </c>
      <c r="N34" s="137" t="str">
        <f>IF(K19&amp;L19&lt;&gt;"",IF($D$34&lt;&gt;"",$D$34,""),"")</f>
        <v/>
      </c>
      <c r="O34" s="182"/>
      <c r="P34" s="145" t="str">
        <f t="shared" si="2"/>
        <v/>
      </c>
      <c r="Q34" s="183"/>
      <c r="R34" s="119">
        <f t="shared" si="5"/>
        <v>0</v>
      </c>
      <c r="S34" s="119">
        <f>IF(S19&gt;0,R34*S19,99999999)</f>
        <v>99999999</v>
      </c>
      <c r="T34" s="126" t="str">
        <f t="shared" si="6"/>
        <v/>
      </c>
      <c r="U34" s="126" t="str">
        <f t="shared" si="3"/>
        <v/>
      </c>
    </row>
  </sheetData>
  <sheetProtection algorithmName="SHA-512" hashValue="I98ymDYtMuJoeq9x0OuSKSXS8bPlW25BEymCAho0Qjz7wSBMVTZIjfgbhCPG/mHquwiW8xeN4w4cSBqU5gHAZw==" saltValue="Q0ccn6wSqmrOE/ryf9bD8g==" spinCount="100000" sheet="1" objects="1" scenarios="1" formatRows="0"/>
  <mergeCells count="9">
    <mergeCell ref="E8:F8"/>
    <mergeCell ref="E9:F9"/>
    <mergeCell ref="B9:C9"/>
    <mergeCell ref="B8:C8"/>
    <mergeCell ref="J17:L17"/>
    <mergeCell ref="G8:H8"/>
    <mergeCell ref="G9:H9"/>
    <mergeCell ref="I2:J2"/>
    <mergeCell ref="I3:J3"/>
  </mergeCells>
  <phoneticPr fontId="1"/>
  <conditionalFormatting sqref="D9">
    <cfRule type="expression" dxfId="33" priority="51">
      <formula>$D$10&lt;&gt;""</formula>
    </cfRule>
  </conditionalFormatting>
  <conditionalFormatting sqref="F19">
    <cfRule type="expression" dxfId="32" priority="49">
      <formula>$H$19=""</formula>
    </cfRule>
  </conditionalFormatting>
  <conditionalFormatting sqref="H19:H34">
    <cfRule type="containsBlanks" dxfId="31" priority="47">
      <formula>LEN(TRIM(H19))=0</formula>
    </cfRule>
    <cfRule type="cellIs" dxfId="30" priority="48" operator="equal">
      <formula>"OK"</formula>
    </cfRule>
  </conditionalFormatting>
  <conditionalFormatting sqref="J17:L17">
    <cfRule type="expression" dxfId="29" priority="50">
      <formula>$J$17=""</formula>
    </cfRule>
  </conditionalFormatting>
  <conditionalFormatting sqref="T19:U34">
    <cfRule type="containsBlanks" dxfId="28" priority="1">
      <formula>LEN(TRIM(T19))=0</formula>
    </cfRule>
    <cfRule type="cellIs" dxfId="27" priority="2" operator="equal">
      <formula>"OK"</formula>
    </cfRule>
  </conditionalFormatting>
  <dataValidations count="1">
    <dataValidation type="list" allowBlank="1" showInputMessage="1" showErrorMessage="1" sqref="D9" xr:uid="{D2EA9981-D78C-443E-AB12-4DE48A1A890B}">
      <formula1>"直販（最終ユーザー）,中間卸事業者"</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C0B67-B4DA-4FA8-B40C-68999CE8C68F}">
  <sheetPr codeName="Sheet3">
    <tabColor rgb="FFFFFF00"/>
    <pageSetUpPr fitToPage="1"/>
  </sheetPr>
  <dimension ref="A1:BF65"/>
  <sheetViews>
    <sheetView showGridLines="0" view="pageBreakPreview" zoomScaleNormal="40" zoomScaleSheetLayoutView="100" workbookViewId="0">
      <selection sqref="A1:AT2"/>
    </sheetView>
  </sheetViews>
  <sheetFormatPr defaultColWidth="8.88671875" defaultRowHeight="12" x14ac:dyDescent="0.2"/>
  <cols>
    <col min="1" max="46" width="2.109375" style="19" customWidth="1"/>
    <col min="47" max="47" width="8" style="31" hidden="1" customWidth="1"/>
    <col min="48" max="48" width="28.33203125" style="28" customWidth="1"/>
    <col min="49" max="57" width="2.109375" style="19" customWidth="1"/>
    <col min="58" max="61" width="3.44140625" style="19" customWidth="1"/>
    <col min="62" max="16384" width="8.88671875" style="19"/>
  </cols>
  <sheetData>
    <row r="1" spans="1:48" x14ac:dyDescent="0.2">
      <c r="A1" s="264" t="s">
        <v>56</v>
      </c>
      <c r="B1" s="265"/>
      <c r="C1" s="265"/>
      <c r="D1" s="265"/>
      <c r="E1" s="265"/>
      <c r="F1" s="265"/>
      <c r="G1" s="265"/>
      <c r="H1" s="265"/>
      <c r="I1" s="265"/>
      <c r="J1" s="265"/>
      <c r="K1" s="265"/>
      <c r="L1" s="265"/>
      <c r="M1" s="265"/>
      <c r="N1" s="265"/>
      <c r="O1" s="265"/>
      <c r="P1" s="265"/>
      <c r="Q1" s="265"/>
      <c r="R1" s="265"/>
      <c r="S1" s="265"/>
      <c r="T1" s="265"/>
      <c r="U1" s="265"/>
      <c r="V1" s="265"/>
      <c r="W1" s="265"/>
      <c r="X1" s="265"/>
      <c r="Y1" s="265"/>
      <c r="Z1" s="265"/>
      <c r="AA1" s="265"/>
      <c r="AB1" s="265"/>
      <c r="AC1" s="265"/>
      <c r="AD1" s="265"/>
      <c r="AE1" s="265"/>
      <c r="AF1" s="265"/>
      <c r="AG1" s="265"/>
      <c r="AH1" s="265"/>
      <c r="AI1" s="265"/>
      <c r="AJ1" s="265"/>
      <c r="AK1" s="265"/>
      <c r="AL1" s="265"/>
      <c r="AM1" s="265"/>
      <c r="AN1" s="265"/>
      <c r="AO1" s="265"/>
      <c r="AP1" s="265"/>
      <c r="AQ1" s="265"/>
      <c r="AR1" s="265"/>
      <c r="AS1" s="265"/>
      <c r="AT1" s="266"/>
    </row>
    <row r="2" spans="1:48" x14ac:dyDescent="0.2">
      <c r="A2" s="267"/>
      <c r="B2" s="268"/>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c r="AP2" s="268"/>
      <c r="AQ2" s="268"/>
      <c r="AR2" s="268"/>
      <c r="AS2" s="268"/>
      <c r="AT2" s="269"/>
      <c r="AV2" s="75" t="str">
        <f>'②製品審査申請書（事務局用）'!AV10</f>
        <v>登録済の場合必須：製造事業者番号</v>
      </c>
    </row>
    <row r="3" spans="1:48" x14ac:dyDescent="0.2">
      <c r="A3" s="254" t="str">
        <f>"【"&amp;製品カテゴリ&amp;"】"</f>
        <v>【ICT締固め管理機能付き道路機械】</v>
      </c>
      <c r="B3" s="254"/>
      <c r="C3" s="254"/>
      <c r="D3" s="254"/>
      <c r="E3" s="254"/>
      <c r="F3" s="254"/>
      <c r="G3" s="254"/>
      <c r="H3" s="254"/>
      <c r="I3" s="254"/>
      <c r="J3" s="254"/>
      <c r="K3" s="254"/>
      <c r="L3" s="254"/>
      <c r="M3" s="254"/>
      <c r="N3" s="254"/>
      <c r="O3" s="254"/>
      <c r="P3" s="254"/>
      <c r="Q3" s="254"/>
      <c r="R3" s="254"/>
      <c r="S3" s="254"/>
      <c r="T3" s="254"/>
      <c r="U3" s="254"/>
      <c r="V3" s="254"/>
      <c r="W3" s="254"/>
      <c r="X3" s="405" t="str">
        <f>IF(AV2="OK","記載不要",IF(AV3=AU3,"","未入力または適切ではない項目があります"))</f>
        <v>未入力または適切ではない項目があります</v>
      </c>
      <c r="Y3" s="405"/>
      <c r="Z3" s="405"/>
      <c r="AA3" s="405"/>
      <c r="AB3" s="405"/>
      <c r="AC3" s="405"/>
      <c r="AD3" s="405"/>
      <c r="AE3" s="405"/>
      <c r="AF3" s="405"/>
      <c r="AG3" s="405"/>
      <c r="AH3" s="405"/>
      <c r="AI3" s="405"/>
      <c r="AJ3" s="405"/>
      <c r="AK3" s="405"/>
      <c r="AL3" s="405"/>
      <c r="AM3" s="405"/>
      <c r="AN3" s="405"/>
      <c r="AO3" s="405"/>
      <c r="AP3" s="262" t="s">
        <v>22</v>
      </c>
      <c r="AQ3" s="262"/>
      <c r="AR3" s="262"/>
      <c r="AS3" s="262"/>
      <c r="AT3" s="262"/>
      <c r="AU3" s="31">
        <v>5</v>
      </c>
      <c r="AV3" s="33">
        <f>COUNTIF(AV8:AV30,"OK")</f>
        <v>0</v>
      </c>
    </row>
    <row r="4" spans="1:48" x14ac:dyDescent="0.2">
      <c r="A4" s="257"/>
      <c r="B4" s="257"/>
      <c r="C4" s="257"/>
      <c r="D4" s="257"/>
      <c r="E4" s="257"/>
      <c r="F4" s="257"/>
      <c r="G4" s="257"/>
      <c r="H4" s="257"/>
      <c r="I4" s="257"/>
      <c r="J4" s="257"/>
      <c r="K4" s="257"/>
      <c r="L4" s="257"/>
      <c r="M4" s="257"/>
      <c r="N4" s="257"/>
      <c r="O4" s="257"/>
      <c r="P4" s="257"/>
      <c r="Q4" s="257"/>
      <c r="R4" s="257"/>
      <c r="S4" s="257"/>
      <c r="T4" s="257"/>
      <c r="U4" s="257"/>
      <c r="V4" s="257"/>
      <c r="W4" s="257"/>
      <c r="X4" s="406"/>
      <c r="Y4" s="406"/>
      <c r="Z4" s="406"/>
      <c r="AA4" s="406"/>
      <c r="AB4" s="406"/>
      <c r="AC4" s="406"/>
      <c r="AD4" s="406"/>
      <c r="AE4" s="406"/>
      <c r="AF4" s="406"/>
      <c r="AG4" s="406"/>
      <c r="AH4" s="406"/>
      <c r="AI4" s="406"/>
      <c r="AJ4" s="406"/>
      <c r="AK4" s="406"/>
      <c r="AL4" s="406"/>
      <c r="AM4" s="406"/>
      <c r="AN4" s="406"/>
      <c r="AO4" s="406"/>
      <c r="AP4" s="263"/>
      <c r="AQ4" s="263"/>
      <c r="AR4" s="263"/>
      <c r="AS4" s="263"/>
      <c r="AT4" s="263"/>
    </row>
    <row r="5" spans="1:48" x14ac:dyDescent="0.2">
      <c r="A5" s="54"/>
      <c r="B5" s="407" t="s">
        <v>23</v>
      </c>
      <c r="C5" s="407"/>
      <c r="D5" s="407"/>
      <c r="E5" s="407"/>
      <c r="F5" s="407"/>
      <c r="G5" s="407"/>
      <c r="H5" s="407"/>
      <c r="I5" s="407"/>
      <c r="J5" s="407"/>
      <c r="K5" s="407"/>
      <c r="L5" s="407"/>
      <c r="M5" s="407"/>
      <c r="N5" s="407"/>
      <c r="O5" s="407"/>
      <c r="P5" s="407"/>
      <c r="Q5" s="407"/>
      <c r="R5" s="407"/>
      <c r="S5" s="407"/>
      <c r="T5" s="407"/>
      <c r="U5" s="407"/>
      <c r="V5" s="407"/>
      <c r="W5" s="407"/>
      <c r="X5" s="407"/>
      <c r="Y5" s="407"/>
      <c r="Z5" s="407"/>
      <c r="AA5" s="407"/>
      <c r="AB5" s="407"/>
      <c r="AC5" s="407"/>
      <c r="AD5" s="407"/>
      <c r="AE5" s="407"/>
      <c r="AF5" s="407"/>
      <c r="AG5" s="407"/>
      <c r="AH5" s="407"/>
      <c r="AI5" s="407"/>
      <c r="AJ5" s="407"/>
      <c r="AK5" s="407"/>
      <c r="AL5" s="407"/>
      <c r="AM5" s="407"/>
      <c r="AN5" s="407"/>
      <c r="AO5" s="407"/>
      <c r="AP5" s="407"/>
      <c r="AQ5" s="407"/>
      <c r="AR5" s="407"/>
      <c r="AS5" s="407"/>
      <c r="AT5" s="55"/>
    </row>
    <row r="6" spans="1:48" x14ac:dyDescent="0.2">
      <c r="A6" s="23"/>
      <c r="B6" s="238" t="s">
        <v>24</v>
      </c>
      <c r="C6" s="238"/>
      <c r="D6" s="238"/>
      <c r="E6" s="238"/>
      <c r="F6" s="238"/>
      <c r="G6" s="238"/>
      <c r="H6" s="238"/>
      <c r="I6" s="238"/>
      <c r="J6" s="238"/>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row>
    <row r="7" spans="1:48" x14ac:dyDescent="0.2">
      <c r="A7" s="23"/>
      <c r="B7" s="239"/>
      <c r="C7" s="239"/>
      <c r="D7" s="239"/>
      <c r="E7" s="239"/>
      <c r="F7" s="239"/>
      <c r="G7" s="239"/>
      <c r="H7" s="239"/>
      <c r="I7" s="239"/>
      <c r="J7" s="238"/>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row>
    <row r="8" spans="1:48" x14ac:dyDescent="0.2">
      <c r="A8" s="23"/>
      <c r="B8" s="304" t="s">
        <v>57</v>
      </c>
      <c r="C8" s="305"/>
      <c r="D8" s="305"/>
      <c r="E8" s="305"/>
      <c r="F8" s="305"/>
      <c r="G8" s="305"/>
      <c r="H8" s="305"/>
      <c r="I8" s="314"/>
      <c r="J8" s="359">
        <f>製造事業者名</f>
        <v>0</v>
      </c>
      <c r="K8" s="360"/>
      <c r="L8" s="360"/>
      <c r="M8" s="360"/>
      <c r="N8" s="360"/>
      <c r="O8" s="360"/>
      <c r="P8" s="360"/>
      <c r="Q8" s="360"/>
      <c r="R8" s="360"/>
      <c r="S8" s="360"/>
      <c r="T8" s="360"/>
      <c r="U8" s="360"/>
      <c r="V8" s="360"/>
      <c r="W8" s="360"/>
      <c r="X8" s="360"/>
      <c r="Y8" s="360"/>
      <c r="Z8" s="360"/>
      <c r="AA8" s="360"/>
      <c r="AB8" s="360"/>
      <c r="AC8" s="360"/>
      <c r="AD8" s="360"/>
      <c r="AE8" s="360"/>
      <c r="AF8" s="360"/>
      <c r="AG8" s="360"/>
      <c r="AH8" s="360"/>
      <c r="AI8" s="360"/>
      <c r="AJ8" s="360"/>
      <c r="AK8" s="360"/>
      <c r="AL8" s="360"/>
      <c r="AM8" s="360"/>
      <c r="AN8" s="360"/>
      <c r="AO8" s="360"/>
      <c r="AP8" s="360"/>
      <c r="AQ8" s="360"/>
      <c r="AR8" s="360"/>
      <c r="AS8" s="361"/>
      <c r="AT8" s="23"/>
    </row>
    <row r="9" spans="1:48" ht="12.6" thickBot="1" x14ac:dyDescent="0.25">
      <c r="A9" s="23"/>
      <c r="B9" s="306"/>
      <c r="C9" s="307"/>
      <c r="D9" s="307"/>
      <c r="E9" s="307"/>
      <c r="F9" s="307"/>
      <c r="G9" s="307"/>
      <c r="H9" s="307"/>
      <c r="I9" s="315"/>
      <c r="J9" s="362"/>
      <c r="K9" s="363"/>
      <c r="L9" s="363"/>
      <c r="M9" s="363"/>
      <c r="N9" s="363"/>
      <c r="O9" s="363"/>
      <c r="P9" s="363"/>
      <c r="Q9" s="363"/>
      <c r="R9" s="363"/>
      <c r="S9" s="363"/>
      <c r="T9" s="363"/>
      <c r="U9" s="363"/>
      <c r="V9" s="363"/>
      <c r="W9" s="363"/>
      <c r="X9" s="363"/>
      <c r="Y9" s="363"/>
      <c r="Z9" s="363"/>
      <c r="AA9" s="363"/>
      <c r="AB9" s="363"/>
      <c r="AC9" s="363"/>
      <c r="AD9" s="363"/>
      <c r="AE9" s="363"/>
      <c r="AF9" s="363"/>
      <c r="AG9" s="363"/>
      <c r="AH9" s="363"/>
      <c r="AI9" s="363"/>
      <c r="AJ9" s="363"/>
      <c r="AK9" s="363"/>
      <c r="AL9" s="363"/>
      <c r="AM9" s="363"/>
      <c r="AN9" s="363"/>
      <c r="AO9" s="363"/>
      <c r="AP9" s="363"/>
      <c r="AQ9" s="363"/>
      <c r="AR9" s="363"/>
      <c r="AS9" s="364"/>
      <c r="AT9" s="23"/>
    </row>
    <row r="10" spans="1:48" x14ac:dyDescent="0.2">
      <c r="A10" s="23"/>
      <c r="B10" s="304" t="s">
        <v>58</v>
      </c>
      <c r="C10" s="305"/>
      <c r="D10" s="305"/>
      <c r="E10" s="305"/>
      <c r="F10" s="305"/>
      <c r="G10" s="305"/>
      <c r="H10" s="305"/>
      <c r="I10" s="305"/>
      <c r="J10" s="418"/>
      <c r="K10" s="419"/>
      <c r="L10" s="419"/>
      <c r="M10" s="419"/>
      <c r="N10" s="419"/>
      <c r="O10" s="419"/>
      <c r="P10" s="419"/>
      <c r="Q10" s="419"/>
      <c r="R10" s="419"/>
      <c r="S10" s="419"/>
      <c r="T10" s="419"/>
      <c r="U10" s="419"/>
      <c r="V10" s="419"/>
      <c r="W10" s="419"/>
      <c r="X10" s="419"/>
      <c r="Y10" s="419"/>
      <c r="Z10" s="419"/>
      <c r="AA10" s="419"/>
      <c r="AB10" s="419"/>
      <c r="AC10" s="419"/>
      <c r="AD10" s="419"/>
      <c r="AE10" s="419"/>
      <c r="AF10" s="419"/>
      <c r="AG10" s="419"/>
      <c r="AH10" s="419"/>
      <c r="AI10" s="419"/>
      <c r="AJ10" s="419"/>
      <c r="AK10" s="419"/>
      <c r="AL10" s="419"/>
      <c r="AM10" s="419"/>
      <c r="AN10" s="419"/>
      <c r="AO10" s="419"/>
      <c r="AP10" s="419"/>
      <c r="AQ10" s="419"/>
      <c r="AR10" s="419"/>
      <c r="AS10" s="420"/>
      <c r="AT10" s="23"/>
      <c r="AV10" s="29" t="str">
        <f>IF(J10&lt;&gt;"","OK","必須")</f>
        <v>必須</v>
      </c>
    </row>
    <row r="11" spans="1:48" ht="12.6" thickBot="1" x14ac:dyDescent="0.25">
      <c r="A11" s="23"/>
      <c r="B11" s="306"/>
      <c r="C11" s="307"/>
      <c r="D11" s="307"/>
      <c r="E11" s="307"/>
      <c r="F11" s="307"/>
      <c r="G11" s="307"/>
      <c r="H11" s="307"/>
      <c r="I11" s="307"/>
      <c r="J11" s="421"/>
      <c r="K11" s="422"/>
      <c r="L11" s="422"/>
      <c r="M11" s="422"/>
      <c r="N11" s="422"/>
      <c r="O11" s="422"/>
      <c r="P11" s="422"/>
      <c r="Q11" s="422"/>
      <c r="R11" s="422"/>
      <c r="S11" s="422"/>
      <c r="T11" s="422"/>
      <c r="U11" s="422"/>
      <c r="V11" s="422"/>
      <c r="W11" s="422"/>
      <c r="X11" s="422"/>
      <c r="Y11" s="422"/>
      <c r="Z11" s="422"/>
      <c r="AA11" s="422"/>
      <c r="AB11" s="422"/>
      <c r="AC11" s="422"/>
      <c r="AD11" s="422"/>
      <c r="AE11" s="422"/>
      <c r="AF11" s="422"/>
      <c r="AG11" s="422"/>
      <c r="AH11" s="422"/>
      <c r="AI11" s="422"/>
      <c r="AJ11" s="422"/>
      <c r="AK11" s="422"/>
      <c r="AL11" s="422"/>
      <c r="AM11" s="422"/>
      <c r="AN11" s="422"/>
      <c r="AO11" s="422"/>
      <c r="AP11" s="422"/>
      <c r="AQ11" s="422"/>
      <c r="AR11" s="422"/>
      <c r="AS11" s="423"/>
      <c r="AT11" s="23"/>
    </row>
    <row r="12" spans="1:48" x14ac:dyDescent="0.2">
      <c r="A12" s="23"/>
      <c r="B12" s="304" t="s">
        <v>59</v>
      </c>
      <c r="C12" s="305"/>
      <c r="D12" s="305"/>
      <c r="E12" s="305"/>
      <c r="F12" s="305"/>
      <c r="G12" s="305"/>
      <c r="H12" s="305"/>
      <c r="I12" s="305"/>
      <c r="J12" s="418"/>
      <c r="K12" s="419"/>
      <c r="L12" s="419"/>
      <c r="M12" s="419"/>
      <c r="N12" s="419"/>
      <c r="O12" s="419"/>
      <c r="P12" s="419"/>
      <c r="Q12" s="419"/>
      <c r="R12" s="419"/>
      <c r="S12" s="419"/>
      <c r="T12" s="419"/>
      <c r="U12" s="419"/>
      <c r="V12" s="419"/>
      <c r="W12" s="419"/>
      <c r="X12" s="419"/>
      <c r="Y12" s="419"/>
      <c r="Z12" s="419"/>
      <c r="AA12" s="419"/>
      <c r="AB12" s="419"/>
      <c r="AC12" s="419"/>
      <c r="AD12" s="419"/>
      <c r="AE12" s="419"/>
      <c r="AF12" s="419"/>
      <c r="AG12" s="419"/>
      <c r="AH12" s="419"/>
      <c r="AI12" s="419"/>
      <c r="AJ12" s="419"/>
      <c r="AK12" s="419"/>
      <c r="AL12" s="419"/>
      <c r="AM12" s="419"/>
      <c r="AN12" s="419"/>
      <c r="AO12" s="419"/>
      <c r="AP12" s="419"/>
      <c r="AQ12" s="419"/>
      <c r="AR12" s="419"/>
      <c r="AS12" s="420"/>
      <c r="AT12" s="23"/>
      <c r="AV12" s="29" t="str">
        <f>IF(J12&lt;&gt;"","OK","必須")</f>
        <v>必須</v>
      </c>
    </row>
    <row r="13" spans="1:48" ht="12.6" thickBot="1" x14ac:dyDescent="0.25">
      <c r="A13" s="23"/>
      <c r="B13" s="306"/>
      <c r="C13" s="307"/>
      <c r="D13" s="307"/>
      <c r="E13" s="307"/>
      <c r="F13" s="307"/>
      <c r="G13" s="307"/>
      <c r="H13" s="307"/>
      <c r="I13" s="307"/>
      <c r="J13" s="421"/>
      <c r="K13" s="422"/>
      <c r="L13" s="422"/>
      <c r="M13" s="422"/>
      <c r="N13" s="422"/>
      <c r="O13" s="422"/>
      <c r="P13" s="422"/>
      <c r="Q13" s="422"/>
      <c r="R13" s="422"/>
      <c r="S13" s="422"/>
      <c r="T13" s="422"/>
      <c r="U13" s="422"/>
      <c r="V13" s="422"/>
      <c r="W13" s="422"/>
      <c r="X13" s="422"/>
      <c r="Y13" s="422"/>
      <c r="Z13" s="422"/>
      <c r="AA13" s="422"/>
      <c r="AB13" s="422"/>
      <c r="AC13" s="422"/>
      <c r="AD13" s="422"/>
      <c r="AE13" s="422"/>
      <c r="AF13" s="422"/>
      <c r="AG13" s="422"/>
      <c r="AH13" s="422"/>
      <c r="AI13" s="422"/>
      <c r="AJ13" s="422"/>
      <c r="AK13" s="422"/>
      <c r="AL13" s="422"/>
      <c r="AM13" s="422"/>
      <c r="AN13" s="422"/>
      <c r="AO13" s="422"/>
      <c r="AP13" s="422"/>
      <c r="AQ13" s="422"/>
      <c r="AR13" s="422"/>
      <c r="AS13" s="423"/>
      <c r="AT13" s="23"/>
    </row>
    <row r="14" spans="1:48" x14ac:dyDescent="0.2">
      <c r="A14" s="23"/>
      <c r="B14" s="304" t="s">
        <v>27</v>
      </c>
      <c r="C14" s="305"/>
      <c r="D14" s="305"/>
      <c r="E14" s="305"/>
      <c r="F14" s="305"/>
      <c r="G14" s="305"/>
      <c r="H14" s="305"/>
      <c r="I14" s="305"/>
      <c r="J14" s="424">
        <f>法人番号</f>
        <v>0</v>
      </c>
      <c r="K14" s="425"/>
      <c r="L14" s="425"/>
      <c r="M14" s="425"/>
      <c r="N14" s="425"/>
      <c r="O14" s="425"/>
      <c r="P14" s="425"/>
      <c r="Q14" s="425"/>
      <c r="R14" s="425"/>
      <c r="S14" s="425"/>
      <c r="T14" s="425"/>
      <c r="U14" s="426"/>
      <c r="V14" s="66"/>
      <c r="W14" s="68" t="s">
        <v>25</v>
      </c>
      <c r="X14" s="66"/>
      <c r="Y14" s="66"/>
      <c r="Z14" s="66"/>
      <c r="AA14" s="66"/>
      <c r="AB14" s="66"/>
      <c r="AC14" s="66"/>
      <c r="AD14" s="66"/>
      <c r="AE14" s="66"/>
      <c r="AF14" s="66"/>
      <c r="AG14" s="66"/>
      <c r="AH14" s="66"/>
      <c r="AI14" s="66"/>
      <c r="AJ14" s="66"/>
      <c r="AK14" s="66"/>
      <c r="AL14" s="66"/>
      <c r="AM14" s="66"/>
      <c r="AN14" s="66"/>
      <c r="AO14" s="66"/>
      <c r="AP14" s="66"/>
      <c r="AQ14" s="66"/>
      <c r="AR14" s="66"/>
      <c r="AS14" s="66"/>
      <c r="AT14" s="23"/>
      <c r="AV14" s="28" t="str">
        <f>IF(J14&lt;&gt;"",IF(LEN(ASC(J14))=13,IF(ISNUMBER(J14),"OK","半角数字で入力してください"),"半角数字13桁で入力してください"),"必須")</f>
        <v>半角数字13桁で入力してください</v>
      </c>
    </row>
    <row r="15" spans="1:48" ht="13.2" x14ac:dyDescent="0.2">
      <c r="A15" s="23"/>
      <c r="B15" s="306"/>
      <c r="C15" s="307"/>
      <c r="D15" s="307"/>
      <c r="E15" s="307"/>
      <c r="F15" s="307"/>
      <c r="G15" s="307"/>
      <c r="H15" s="307"/>
      <c r="I15" s="307"/>
      <c r="J15" s="427"/>
      <c r="K15" s="428"/>
      <c r="L15" s="428"/>
      <c r="M15" s="428"/>
      <c r="N15" s="428"/>
      <c r="O15" s="428"/>
      <c r="P15" s="428"/>
      <c r="Q15" s="428"/>
      <c r="R15" s="428"/>
      <c r="S15" s="428"/>
      <c r="T15" s="428"/>
      <c r="U15" s="429"/>
      <c r="V15" s="66"/>
      <c r="W15" s="67" t="s">
        <v>26</v>
      </c>
      <c r="X15" s="66"/>
      <c r="Y15" s="66"/>
      <c r="Z15" s="66"/>
      <c r="AA15" s="66"/>
      <c r="AB15" s="66"/>
      <c r="AC15" s="66"/>
      <c r="AD15" s="66"/>
      <c r="AE15" s="66"/>
      <c r="AF15" s="66"/>
      <c r="AG15" s="66"/>
      <c r="AH15" s="66"/>
      <c r="AI15" s="66"/>
      <c r="AJ15" s="66"/>
      <c r="AK15" s="66"/>
      <c r="AL15" s="66"/>
      <c r="AM15" s="66"/>
      <c r="AN15" s="66"/>
      <c r="AO15" s="66"/>
      <c r="AP15" s="66"/>
      <c r="AQ15" s="66"/>
      <c r="AR15" s="66"/>
      <c r="AS15" s="66"/>
      <c r="AT15" s="23"/>
    </row>
    <row r="16" spans="1:48" x14ac:dyDescent="0.2">
      <c r="A16" s="23"/>
      <c r="B16" s="238" t="s">
        <v>60</v>
      </c>
      <c r="C16" s="238"/>
      <c r="D16" s="238"/>
      <c r="E16" s="238"/>
      <c r="F16" s="238"/>
      <c r="G16" s="238"/>
      <c r="H16" s="238"/>
      <c r="I16" s="238"/>
      <c r="J16" s="238"/>
      <c r="K16" s="238"/>
      <c r="L16" s="238"/>
      <c r="M16" s="238"/>
      <c r="N16" s="238"/>
      <c r="O16" s="238"/>
      <c r="P16" s="238"/>
      <c r="Q16" s="238"/>
      <c r="R16" s="238"/>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row>
    <row r="17" spans="1:58" ht="12.6" thickBot="1" x14ac:dyDescent="0.25">
      <c r="A17" s="23"/>
      <c r="B17" s="239"/>
      <c r="C17" s="239"/>
      <c r="D17" s="239"/>
      <c r="E17" s="239"/>
      <c r="F17" s="239"/>
      <c r="G17" s="239"/>
      <c r="H17" s="239"/>
      <c r="I17" s="239"/>
      <c r="J17" s="238"/>
      <c r="K17" s="238"/>
      <c r="L17" s="238"/>
      <c r="M17" s="238"/>
      <c r="N17" s="238"/>
      <c r="O17" s="238"/>
      <c r="P17" s="238"/>
      <c r="Q17" s="238"/>
      <c r="R17" s="238"/>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row>
    <row r="18" spans="1:58" ht="12.9" customHeight="1" x14ac:dyDescent="0.2">
      <c r="A18" s="23"/>
      <c r="B18" s="280" t="s">
        <v>61</v>
      </c>
      <c r="C18" s="305"/>
      <c r="D18" s="305"/>
      <c r="E18" s="305"/>
      <c r="F18" s="305"/>
      <c r="G18" s="305"/>
      <c r="H18" s="305"/>
      <c r="I18" s="305"/>
      <c r="J18" s="415"/>
      <c r="K18" s="343"/>
      <c r="L18" s="343"/>
      <c r="M18" s="343"/>
      <c r="N18" s="343"/>
      <c r="O18" s="343"/>
      <c r="P18" s="343"/>
      <c r="Q18" s="343"/>
      <c r="R18" s="343"/>
      <c r="S18" s="343"/>
      <c r="T18" s="343"/>
      <c r="U18" s="343"/>
      <c r="V18" s="343"/>
      <c r="W18" s="343"/>
      <c r="X18" s="343"/>
      <c r="Y18" s="343"/>
      <c r="Z18" s="343"/>
      <c r="AA18" s="343"/>
      <c r="AB18" s="343"/>
      <c r="AC18" s="343"/>
      <c r="AD18" s="343"/>
      <c r="AE18" s="343"/>
      <c r="AF18" s="343"/>
      <c r="AG18" s="343"/>
      <c r="AH18" s="343"/>
      <c r="AI18" s="343"/>
      <c r="AJ18" s="343"/>
      <c r="AK18" s="343"/>
      <c r="AL18" s="343"/>
      <c r="AM18" s="343"/>
      <c r="AN18" s="343"/>
      <c r="AO18" s="343"/>
      <c r="AP18" s="343"/>
      <c r="AQ18" s="343"/>
      <c r="AR18" s="343"/>
      <c r="AS18" s="344"/>
      <c r="AT18" s="23"/>
    </row>
    <row r="19" spans="1:58" x14ac:dyDescent="0.2">
      <c r="A19" s="23"/>
      <c r="B19" s="320"/>
      <c r="C19" s="321"/>
      <c r="D19" s="321"/>
      <c r="E19" s="321"/>
      <c r="F19" s="321"/>
      <c r="G19" s="321"/>
      <c r="H19" s="321"/>
      <c r="I19" s="321"/>
      <c r="J19" s="365"/>
      <c r="K19" s="366"/>
      <c r="L19" s="366"/>
      <c r="M19" s="366"/>
      <c r="N19" s="366"/>
      <c r="O19" s="366"/>
      <c r="P19" s="366"/>
      <c r="Q19" s="366"/>
      <c r="R19" s="366"/>
      <c r="S19" s="366"/>
      <c r="T19" s="366"/>
      <c r="U19" s="366"/>
      <c r="V19" s="366"/>
      <c r="W19" s="366"/>
      <c r="X19" s="366"/>
      <c r="Y19" s="366"/>
      <c r="Z19" s="366"/>
      <c r="AA19" s="366"/>
      <c r="AB19" s="366"/>
      <c r="AC19" s="366"/>
      <c r="AD19" s="366"/>
      <c r="AE19" s="366"/>
      <c r="AF19" s="366"/>
      <c r="AG19" s="366"/>
      <c r="AH19" s="366"/>
      <c r="AI19" s="366"/>
      <c r="AJ19" s="366"/>
      <c r="AK19" s="366"/>
      <c r="AL19" s="366"/>
      <c r="AM19" s="366"/>
      <c r="AN19" s="366"/>
      <c r="AO19" s="366"/>
      <c r="AP19" s="366"/>
      <c r="AQ19" s="366"/>
      <c r="AR19" s="366"/>
      <c r="AS19" s="367"/>
      <c r="AT19" s="23"/>
      <c r="AV19" s="29" t="str">
        <f>IF(J18&lt;&gt;"","OK","必須")</f>
        <v>必須</v>
      </c>
    </row>
    <row r="20" spans="1:58" x14ac:dyDescent="0.2">
      <c r="A20" s="23"/>
      <c r="B20" s="320"/>
      <c r="C20" s="321"/>
      <c r="D20" s="321"/>
      <c r="E20" s="321"/>
      <c r="F20" s="321"/>
      <c r="G20" s="321"/>
      <c r="H20" s="321"/>
      <c r="I20" s="321"/>
      <c r="J20" s="365"/>
      <c r="K20" s="366"/>
      <c r="L20" s="366"/>
      <c r="M20" s="366"/>
      <c r="N20" s="366"/>
      <c r="O20" s="366"/>
      <c r="P20" s="366"/>
      <c r="Q20" s="366"/>
      <c r="R20" s="366"/>
      <c r="S20" s="366"/>
      <c r="T20" s="366"/>
      <c r="U20" s="366"/>
      <c r="V20" s="366"/>
      <c r="W20" s="366"/>
      <c r="X20" s="366"/>
      <c r="Y20" s="366"/>
      <c r="Z20" s="366"/>
      <c r="AA20" s="366"/>
      <c r="AB20" s="366"/>
      <c r="AC20" s="366"/>
      <c r="AD20" s="366"/>
      <c r="AE20" s="366"/>
      <c r="AF20" s="366"/>
      <c r="AG20" s="366"/>
      <c r="AH20" s="366"/>
      <c r="AI20" s="366"/>
      <c r="AJ20" s="366"/>
      <c r="AK20" s="366"/>
      <c r="AL20" s="366"/>
      <c r="AM20" s="366"/>
      <c r="AN20" s="366"/>
      <c r="AO20" s="366"/>
      <c r="AP20" s="366"/>
      <c r="AQ20" s="366"/>
      <c r="AR20" s="366"/>
      <c r="AS20" s="367"/>
      <c r="AT20" s="23"/>
    </row>
    <row r="21" spans="1:58" ht="12.6" thickBot="1" x14ac:dyDescent="0.25">
      <c r="A21" s="23"/>
      <c r="B21" s="306"/>
      <c r="C21" s="307"/>
      <c r="D21" s="307"/>
      <c r="E21" s="307"/>
      <c r="F21" s="307"/>
      <c r="G21" s="308"/>
      <c r="H21" s="308"/>
      <c r="I21" s="308"/>
      <c r="J21" s="416"/>
      <c r="K21" s="417"/>
      <c r="L21" s="417"/>
      <c r="M21" s="417"/>
      <c r="N21" s="417"/>
      <c r="O21" s="417"/>
      <c r="P21" s="417"/>
      <c r="Q21" s="417"/>
      <c r="R21" s="417"/>
      <c r="S21" s="417"/>
      <c r="T21" s="417"/>
      <c r="U21" s="417"/>
      <c r="V21" s="417"/>
      <c r="W21" s="417"/>
      <c r="X21" s="346"/>
      <c r="Y21" s="346"/>
      <c r="Z21" s="346"/>
      <c r="AA21" s="346"/>
      <c r="AB21" s="346"/>
      <c r="AC21" s="346"/>
      <c r="AD21" s="346"/>
      <c r="AE21" s="346"/>
      <c r="AF21" s="346"/>
      <c r="AG21" s="346"/>
      <c r="AH21" s="346"/>
      <c r="AI21" s="346"/>
      <c r="AJ21" s="346"/>
      <c r="AK21" s="346"/>
      <c r="AL21" s="346"/>
      <c r="AM21" s="346"/>
      <c r="AN21" s="346"/>
      <c r="AO21" s="346"/>
      <c r="AP21" s="346"/>
      <c r="AQ21" s="346"/>
      <c r="AR21" s="346"/>
      <c r="AS21" s="347"/>
      <c r="AT21" s="23"/>
    </row>
    <row r="22" spans="1:58" x14ac:dyDescent="0.2">
      <c r="A22" s="23"/>
      <c r="B22" s="292" t="s">
        <v>49</v>
      </c>
      <c r="C22" s="292"/>
      <c r="D22" s="292"/>
      <c r="E22" s="292"/>
      <c r="F22" s="292"/>
      <c r="G22" s="292"/>
      <c r="H22" s="292"/>
      <c r="I22" s="292"/>
      <c r="J22" s="292"/>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row>
    <row r="23" spans="1:58" x14ac:dyDescent="0.2">
      <c r="A23" s="23"/>
      <c r="B23" s="292"/>
      <c r="C23" s="292"/>
      <c r="D23" s="292"/>
      <c r="E23" s="292"/>
      <c r="F23" s="292"/>
      <c r="G23" s="292"/>
      <c r="H23" s="292"/>
      <c r="I23" s="292"/>
      <c r="J23" s="292"/>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row>
    <row r="24" spans="1:58" x14ac:dyDescent="0.2">
      <c r="A24" s="23"/>
      <c r="B24" s="238" t="s">
        <v>50</v>
      </c>
      <c r="C24" s="238"/>
      <c r="D24" s="238"/>
      <c r="E24" s="238"/>
      <c r="F24" s="238"/>
      <c r="G24" s="413"/>
      <c r="H24" s="413"/>
      <c r="I24" s="413"/>
      <c r="J24" s="413"/>
      <c r="K24" s="413"/>
      <c r="L24" s="413"/>
      <c r="M24" s="413"/>
      <c r="N24" s="413"/>
      <c r="O24" s="413"/>
      <c r="P24" s="413"/>
      <c r="Q24" s="413"/>
      <c r="R24" s="413"/>
      <c r="S24" s="413"/>
      <c r="T24" s="413"/>
      <c r="U24" s="413"/>
      <c r="V24" s="413"/>
      <c r="W24" s="413"/>
      <c r="X24" s="238"/>
      <c r="Y24" s="238"/>
      <c r="Z24" s="238"/>
      <c r="AA24" s="238"/>
      <c r="AB24" s="238"/>
      <c r="AC24" s="238"/>
      <c r="AD24" s="238"/>
      <c r="AE24" s="238"/>
      <c r="AF24" s="238"/>
      <c r="AG24" s="238"/>
      <c r="AH24" s="238"/>
      <c r="AI24" s="238"/>
      <c r="AJ24" s="238"/>
      <c r="AK24" s="238"/>
      <c r="AL24" s="238"/>
      <c r="AM24" s="238"/>
      <c r="AN24" s="238"/>
      <c r="AO24" s="238"/>
      <c r="AP24" s="238"/>
      <c r="AQ24" s="238"/>
      <c r="AR24" s="238"/>
      <c r="AS24" s="238"/>
      <c r="AT24" s="23"/>
    </row>
    <row r="25" spans="1:58" ht="12.6" thickBot="1" x14ac:dyDescent="0.25">
      <c r="A25" s="23"/>
      <c r="B25" s="239"/>
      <c r="C25" s="239"/>
      <c r="D25" s="239"/>
      <c r="E25" s="239"/>
      <c r="F25" s="239"/>
      <c r="G25" s="414"/>
      <c r="H25" s="414"/>
      <c r="I25" s="414"/>
      <c r="J25" s="414"/>
      <c r="K25" s="414"/>
      <c r="L25" s="414"/>
      <c r="M25" s="414"/>
      <c r="N25" s="414"/>
      <c r="O25" s="414"/>
      <c r="P25" s="414"/>
      <c r="Q25" s="414"/>
      <c r="R25" s="414"/>
      <c r="S25" s="414"/>
      <c r="T25" s="414"/>
      <c r="U25" s="414"/>
      <c r="V25" s="414"/>
      <c r="W25" s="414"/>
      <c r="X25" s="239"/>
      <c r="Y25" s="239"/>
      <c r="Z25" s="239"/>
      <c r="AA25" s="239"/>
      <c r="AB25" s="239"/>
      <c r="AC25" s="239"/>
      <c r="AD25" s="239"/>
      <c r="AE25" s="239"/>
      <c r="AF25" s="239"/>
      <c r="AG25" s="239"/>
      <c r="AH25" s="239"/>
      <c r="AI25" s="239"/>
      <c r="AJ25" s="239"/>
      <c r="AK25" s="239"/>
      <c r="AL25" s="239"/>
      <c r="AM25" s="239"/>
      <c r="AN25" s="239"/>
      <c r="AO25" s="239"/>
      <c r="AP25" s="239"/>
      <c r="AQ25" s="239"/>
      <c r="AR25" s="238"/>
      <c r="AS25" s="238"/>
      <c r="AT25" s="23"/>
    </row>
    <row r="26" spans="1:58" ht="12" customHeight="1" x14ac:dyDescent="0.2">
      <c r="A26" s="23"/>
      <c r="B26" s="240" t="s">
        <v>183</v>
      </c>
      <c r="C26" s="241"/>
      <c r="D26" s="241"/>
      <c r="E26" s="241"/>
      <c r="F26" s="241"/>
      <c r="G26" s="241"/>
      <c r="H26" s="241"/>
      <c r="I26" s="241"/>
      <c r="J26" s="241"/>
      <c r="K26" s="241"/>
      <c r="L26" s="241"/>
      <c r="M26" s="241"/>
      <c r="N26" s="241"/>
      <c r="O26" s="241"/>
      <c r="P26" s="241"/>
      <c r="Q26" s="241"/>
      <c r="R26" s="241"/>
      <c r="S26" s="241"/>
      <c r="T26" s="241"/>
      <c r="U26" s="241"/>
      <c r="V26" s="241"/>
      <c r="W26" s="241"/>
      <c r="X26" s="241"/>
      <c r="Y26" s="241"/>
      <c r="Z26" s="241"/>
      <c r="AA26" s="241"/>
      <c r="AB26" s="241"/>
      <c r="AC26" s="241"/>
      <c r="AD26" s="241"/>
      <c r="AE26" s="241"/>
      <c r="AF26" s="241"/>
      <c r="AG26" s="241"/>
      <c r="AH26" s="241"/>
      <c r="AI26" s="241"/>
      <c r="AJ26" s="241"/>
      <c r="AK26" s="241"/>
      <c r="AL26" s="241"/>
      <c r="AM26" s="241"/>
      <c r="AN26" s="241"/>
      <c r="AO26" s="241"/>
      <c r="AP26" s="241"/>
      <c r="AQ26" s="242"/>
      <c r="AR26" s="247"/>
      <c r="AS26" s="248"/>
      <c r="AT26" s="23"/>
      <c r="AV26" s="29"/>
    </row>
    <row r="27" spans="1:58" ht="12" customHeight="1" x14ac:dyDescent="0.2">
      <c r="A27" s="23"/>
      <c r="B27" s="243"/>
      <c r="C27" s="238"/>
      <c r="D27" s="238"/>
      <c r="E27" s="238"/>
      <c r="F27" s="238"/>
      <c r="G27" s="238"/>
      <c r="H27" s="238"/>
      <c r="I27" s="238"/>
      <c r="J27" s="238"/>
      <c r="K27" s="238"/>
      <c r="L27" s="238"/>
      <c r="M27" s="238"/>
      <c r="N27" s="238"/>
      <c r="O27" s="238"/>
      <c r="P27" s="238"/>
      <c r="Q27" s="238"/>
      <c r="R27" s="238"/>
      <c r="S27" s="238"/>
      <c r="T27" s="238"/>
      <c r="U27" s="238"/>
      <c r="V27" s="238"/>
      <c r="W27" s="238"/>
      <c r="X27" s="238"/>
      <c r="Y27" s="238"/>
      <c r="Z27" s="238"/>
      <c r="AA27" s="238"/>
      <c r="AB27" s="238"/>
      <c r="AC27" s="238"/>
      <c r="AD27" s="238"/>
      <c r="AE27" s="238"/>
      <c r="AF27" s="238"/>
      <c r="AG27" s="238"/>
      <c r="AH27" s="238"/>
      <c r="AI27" s="238"/>
      <c r="AJ27" s="238"/>
      <c r="AK27" s="238"/>
      <c r="AL27" s="238"/>
      <c r="AM27" s="238"/>
      <c r="AN27" s="238"/>
      <c r="AO27" s="238"/>
      <c r="AP27" s="238"/>
      <c r="AQ27" s="244"/>
      <c r="AR27" s="249"/>
      <c r="AS27" s="250"/>
      <c r="AT27" s="23"/>
      <c r="AU27" s="31" t="b">
        <v>0</v>
      </c>
      <c r="AV27" s="29" t="str">
        <f>IF(AU27,"OK","必須")</f>
        <v>必須</v>
      </c>
    </row>
    <row r="28" spans="1:58" ht="12" customHeight="1" x14ac:dyDescent="0.2">
      <c r="A28" s="23"/>
      <c r="B28" s="243"/>
      <c r="C28" s="238"/>
      <c r="D28" s="238"/>
      <c r="E28" s="238"/>
      <c r="F28" s="238"/>
      <c r="G28" s="238"/>
      <c r="H28" s="238"/>
      <c r="I28" s="238"/>
      <c r="J28" s="238"/>
      <c r="K28" s="238"/>
      <c r="L28" s="238"/>
      <c r="M28" s="238"/>
      <c r="N28" s="238"/>
      <c r="O28" s="238"/>
      <c r="P28" s="238"/>
      <c r="Q28" s="238"/>
      <c r="R28" s="238"/>
      <c r="S28" s="238"/>
      <c r="T28" s="238"/>
      <c r="U28" s="238"/>
      <c r="V28" s="238"/>
      <c r="W28" s="238"/>
      <c r="X28" s="238"/>
      <c r="Y28" s="238"/>
      <c r="Z28" s="238"/>
      <c r="AA28" s="238"/>
      <c r="AB28" s="238"/>
      <c r="AC28" s="238"/>
      <c r="AD28" s="238"/>
      <c r="AE28" s="238"/>
      <c r="AF28" s="238"/>
      <c r="AG28" s="238"/>
      <c r="AH28" s="238"/>
      <c r="AI28" s="238"/>
      <c r="AJ28" s="238"/>
      <c r="AK28" s="238"/>
      <c r="AL28" s="238"/>
      <c r="AM28" s="238"/>
      <c r="AN28" s="238"/>
      <c r="AO28" s="238"/>
      <c r="AP28" s="238"/>
      <c r="AQ28" s="244"/>
      <c r="AR28" s="249"/>
      <c r="AS28" s="250"/>
      <c r="AT28" s="23"/>
      <c r="AV28" s="29"/>
    </row>
    <row r="29" spans="1:58" ht="12" customHeight="1" x14ac:dyDescent="0.2">
      <c r="A29" s="23"/>
      <c r="B29" s="243"/>
      <c r="C29" s="238"/>
      <c r="D29" s="238"/>
      <c r="E29" s="238"/>
      <c r="F29" s="238"/>
      <c r="G29" s="238"/>
      <c r="H29" s="238"/>
      <c r="I29" s="238"/>
      <c r="J29" s="238"/>
      <c r="K29" s="238"/>
      <c r="L29" s="238"/>
      <c r="M29" s="238"/>
      <c r="N29" s="238"/>
      <c r="O29" s="238"/>
      <c r="P29" s="238"/>
      <c r="Q29" s="238"/>
      <c r="R29" s="238"/>
      <c r="S29" s="238"/>
      <c r="T29" s="238"/>
      <c r="U29" s="238"/>
      <c r="V29" s="238"/>
      <c r="W29" s="238"/>
      <c r="X29" s="238"/>
      <c r="Y29" s="238"/>
      <c r="Z29" s="238"/>
      <c r="AA29" s="238"/>
      <c r="AB29" s="238"/>
      <c r="AC29" s="238"/>
      <c r="AD29" s="238"/>
      <c r="AE29" s="238"/>
      <c r="AF29" s="238"/>
      <c r="AG29" s="238"/>
      <c r="AH29" s="238"/>
      <c r="AI29" s="238"/>
      <c r="AJ29" s="238"/>
      <c r="AK29" s="238"/>
      <c r="AL29" s="238"/>
      <c r="AM29" s="238"/>
      <c r="AN29" s="238"/>
      <c r="AO29" s="238"/>
      <c r="AP29" s="238"/>
      <c r="AQ29" s="244"/>
      <c r="AR29" s="249"/>
      <c r="AS29" s="250"/>
      <c r="AT29" s="23"/>
      <c r="AV29" s="29"/>
    </row>
    <row r="30" spans="1:58" ht="12" customHeight="1" thickBot="1" x14ac:dyDescent="0.25">
      <c r="A30" s="23"/>
      <c r="B30" s="245"/>
      <c r="C30" s="239"/>
      <c r="D30" s="239"/>
      <c r="E30" s="239"/>
      <c r="F30" s="239"/>
      <c r="G30" s="239"/>
      <c r="H30" s="239"/>
      <c r="I30" s="239"/>
      <c r="J30" s="239"/>
      <c r="K30" s="239"/>
      <c r="L30" s="239"/>
      <c r="M30" s="239"/>
      <c r="N30" s="239"/>
      <c r="O30" s="239"/>
      <c r="P30" s="239"/>
      <c r="Q30" s="239"/>
      <c r="R30" s="239"/>
      <c r="S30" s="239"/>
      <c r="T30" s="239"/>
      <c r="U30" s="239"/>
      <c r="V30" s="239"/>
      <c r="W30" s="239"/>
      <c r="X30" s="239"/>
      <c r="Y30" s="239"/>
      <c r="Z30" s="239"/>
      <c r="AA30" s="239"/>
      <c r="AB30" s="239"/>
      <c r="AC30" s="239"/>
      <c r="AD30" s="239"/>
      <c r="AE30" s="239"/>
      <c r="AF30" s="239"/>
      <c r="AG30" s="239"/>
      <c r="AH30" s="239"/>
      <c r="AI30" s="239"/>
      <c r="AJ30" s="239"/>
      <c r="AK30" s="239"/>
      <c r="AL30" s="239"/>
      <c r="AM30" s="239"/>
      <c r="AN30" s="239"/>
      <c r="AO30" s="239"/>
      <c r="AP30" s="239"/>
      <c r="AQ30" s="246"/>
      <c r="AR30" s="251"/>
      <c r="AS30" s="252"/>
      <c r="AT30" s="23"/>
      <c r="AV30" s="29"/>
    </row>
    <row r="31" spans="1:58" x14ac:dyDescent="0.2">
      <c r="A31" s="23"/>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W31" s="23"/>
      <c r="AX31" s="23"/>
      <c r="AY31" s="23"/>
      <c r="AZ31" s="23"/>
      <c r="BA31" s="23"/>
      <c r="BB31" s="23"/>
      <c r="BC31" s="23"/>
      <c r="BD31" s="23"/>
      <c r="BE31" s="23"/>
      <c r="BF31" s="23"/>
    </row>
    <row r="32" spans="1:58" x14ac:dyDescent="0.2">
      <c r="A32" s="23"/>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W32" s="23"/>
      <c r="AX32" s="23"/>
      <c r="AY32" s="23"/>
      <c r="AZ32" s="23"/>
      <c r="BA32" s="23"/>
      <c r="BB32" s="23"/>
      <c r="BC32" s="23"/>
      <c r="BD32" s="23"/>
      <c r="BE32" s="23"/>
      <c r="BF32" s="23"/>
    </row>
    <row r="33" spans="1:58" x14ac:dyDescent="0.2">
      <c r="A33" s="23"/>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32"/>
      <c r="AV33" s="30"/>
      <c r="AW33" s="23"/>
      <c r="AX33" s="23"/>
      <c r="AY33" s="23"/>
      <c r="AZ33" s="23"/>
      <c r="BA33" s="23"/>
      <c r="BB33" s="23"/>
      <c r="BC33" s="23"/>
      <c r="BD33" s="23"/>
      <c r="BE33" s="23"/>
      <c r="BF33" s="23"/>
    </row>
    <row r="34" spans="1:58" x14ac:dyDescent="0.2">
      <c r="A34" s="23"/>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32"/>
      <c r="AV34" s="30"/>
      <c r="AW34" s="23"/>
      <c r="AX34" s="23"/>
      <c r="AY34" s="23"/>
      <c r="AZ34" s="23"/>
      <c r="BA34" s="23"/>
      <c r="BB34" s="23"/>
      <c r="BC34" s="23"/>
      <c r="BD34" s="23"/>
      <c r="BE34" s="23"/>
      <c r="BF34" s="23"/>
    </row>
    <row r="35" spans="1:58" x14ac:dyDescent="0.2">
      <c r="A35" s="23"/>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32"/>
      <c r="AV35" s="30"/>
      <c r="AW35" s="23"/>
      <c r="AX35" s="23"/>
      <c r="AY35" s="23"/>
      <c r="AZ35" s="23"/>
      <c r="BA35" s="23"/>
      <c r="BB35" s="23"/>
      <c r="BC35" s="23"/>
      <c r="BD35" s="23"/>
      <c r="BE35" s="23"/>
      <c r="BF35" s="23"/>
    </row>
    <row r="36" spans="1:58" x14ac:dyDescent="0.2">
      <c r="A36" s="23"/>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32"/>
      <c r="AV36" s="30"/>
      <c r="AW36" s="23"/>
      <c r="AX36" s="23"/>
      <c r="AY36" s="23"/>
      <c r="AZ36" s="23"/>
      <c r="BA36" s="23"/>
      <c r="BB36" s="23"/>
      <c r="BC36" s="23"/>
      <c r="BD36" s="23"/>
      <c r="BE36" s="23"/>
      <c r="BF36" s="23"/>
    </row>
    <row r="37" spans="1:58" x14ac:dyDescent="0.2">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32"/>
      <c r="AV37" s="30"/>
      <c r="AW37" s="23"/>
      <c r="AX37" s="23"/>
      <c r="AY37" s="23"/>
      <c r="AZ37" s="23"/>
      <c r="BA37" s="23"/>
      <c r="BB37" s="23"/>
      <c r="BC37" s="23"/>
      <c r="BD37" s="23"/>
      <c r="BE37" s="23"/>
      <c r="BF37" s="23"/>
    </row>
    <row r="38" spans="1:58" x14ac:dyDescent="0.2">
      <c r="A38" s="23"/>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32"/>
      <c r="AV38" s="30"/>
      <c r="AW38" s="23"/>
      <c r="AX38" s="23"/>
      <c r="AY38" s="23"/>
      <c r="AZ38" s="23"/>
      <c r="BA38" s="23"/>
      <c r="BB38" s="23"/>
      <c r="BC38" s="23"/>
      <c r="BD38" s="23"/>
      <c r="BE38" s="23"/>
      <c r="BF38" s="23"/>
    </row>
    <row r="39" spans="1:58" x14ac:dyDescent="0.2">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32"/>
      <c r="AV39" s="30"/>
      <c r="AW39" s="23"/>
      <c r="AX39" s="23"/>
      <c r="AY39" s="23"/>
      <c r="AZ39" s="23"/>
      <c r="BA39" s="23"/>
      <c r="BB39" s="23"/>
      <c r="BC39" s="23"/>
      <c r="BD39" s="23"/>
      <c r="BE39" s="23"/>
      <c r="BF39" s="23"/>
    </row>
    <row r="40" spans="1:58" x14ac:dyDescent="0.2">
      <c r="A40" s="23"/>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32"/>
      <c r="AV40" s="30"/>
      <c r="AW40" s="23"/>
      <c r="AX40" s="23"/>
      <c r="AY40" s="23"/>
      <c r="AZ40" s="23"/>
      <c r="BA40" s="23"/>
      <c r="BB40" s="23"/>
      <c r="BC40" s="23"/>
      <c r="BD40" s="23"/>
      <c r="BE40" s="23"/>
      <c r="BF40" s="23"/>
    </row>
    <row r="41" spans="1:58" x14ac:dyDescent="0.2">
      <c r="A41" s="23"/>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32"/>
      <c r="AV41" s="30"/>
      <c r="AW41" s="23"/>
      <c r="AX41" s="23"/>
      <c r="AY41" s="23"/>
      <c r="AZ41" s="23"/>
      <c r="BA41" s="23"/>
      <c r="BB41" s="23"/>
      <c r="BC41" s="23"/>
      <c r="BD41" s="23"/>
      <c r="BE41" s="23"/>
      <c r="BF41" s="23"/>
    </row>
    <row r="42" spans="1:58" x14ac:dyDescent="0.2">
      <c r="A42" s="23"/>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32"/>
      <c r="AV42" s="30"/>
      <c r="AW42" s="23"/>
      <c r="AX42" s="23"/>
      <c r="AY42" s="23"/>
      <c r="AZ42" s="23"/>
      <c r="BA42" s="23"/>
      <c r="BB42" s="23"/>
      <c r="BC42" s="23"/>
      <c r="BD42" s="23"/>
      <c r="BE42" s="23"/>
      <c r="BF42" s="23"/>
    </row>
    <row r="43" spans="1:58" x14ac:dyDescent="0.2">
      <c r="A43" s="23"/>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32"/>
      <c r="AV43" s="30"/>
      <c r="AW43" s="23"/>
      <c r="AX43" s="23"/>
      <c r="AY43" s="23"/>
      <c r="AZ43" s="23"/>
      <c r="BA43" s="23"/>
      <c r="BB43" s="23"/>
      <c r="BC43" s="23"/>
      <c r="BD43" s="23"/>
      <c r="BE43" s="23"/>
      <c r="BF43" s="23"/>
    </row>
    <row r="44" spans="1:58" x14ac:dyDescent="0.2">
      <c r="A44" s="23"/>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32"/>
      <c r="AV44" s="30"/>
      <c r="AW44" s="23"/>
      <c r="AX44" s="23"/>
      <c r="AY44" s="23"/>
      <c r="AZ44" s="23"/>
      <c r="BA44" s="23"/>
      <c r="BB44" s="23"/>
      <c r="BC44" s="23"/>
      <c r="BD44" s="23"/>
      <c r="BE44" s="23"/>
      <c r="BF44" s="23"/>
    </row>
    <row r="45" spans="1:58" x14ac:dyDescent="0.2">
      <c r="A45" s="23"/>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32"/>
      <c r="AV45" s="30"/>
      <c r="AW45" s="23"/>
      <c r="AX45" s="23"/>
      <c r="AY45" s="23"/>
      <c r="AZ45" s="23"/>
      <c r="BA45" s="23"/>
      <c r="BB45" s="23"/>
      <c r="BC45" s="23"/>
      <c r="BD45" s="23"/>
      <c r="BE45" s="23"/>
      <c r="BF45" s="23"/>
    </row>
    <row r="46" spans="1:58" x14ac:dyDescent="0.2">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32"/>
      <c r="AV46" s="30"/>
      <c r="AW46" s="23"/>
      <c r="AX46" s="23"/>
      <c r="AY46" s="23"/>
      <c r="AZ46" s="23"/>
      <c r="BA46" s="23"/>
      <c r="BB46" s="23"/>
      <c r="BC46" s="23"/>
      <c r="BD46" s="23"/>
      <c r="BE46" s="23"/>
      <c r="BF46" s="23"/>
    </row>
    <row r="47" spans="1:58" x14ac:dyDescent="0.2">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32"/>
      <c r="AV47" s="30"/>
      <c r="AW47" s="23"/>
      <c r="AX47" s="23"/>
      <c r="AY47" s="23"/>
      <c r="AZ47" s="23"/>
      <c r="BA47" s="23"/>
      <c r="BB47" s="23"/>
      <c r="BC47" s="23"/>
      <c r="BD47" s="23"/>
      <c r="BE47" s="23"/>
      <c r="BF47" s="23"/>
    </row>
    <row r="48" spans="1:58" x14ac:dyDescent="0.2">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32"/>
      <c r="AV48" s="30"/>
      <c r="AW48" s="23"/>
      <c r="AX48" s="23"/>
      <c r="AY48" s="23"/>
      <c r="AZ48" s="23"/>
      <c r="BA48" s="23"/>
      <c r="BB48" s="23"/>
      <c r="BC48" s="23"/>
      <c r="BD48" s="23"/>
      <c r="BE48" s="23"/>
      <c r="BF48" s="23"/>
    </row>
    <row r="49" spans="1:58" x14ac:dyDescent="0.2">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32"/>
      <c r="AV49" s="30"/>
      <c r="AW49" s="23"/>
      <c r="AX49" s="23"/>
      <c r="AY49" s="23"/>
      <c r="AZ49" s="23"/>
      <c r="BA49" s="23"/>
      <c r="BB49" s="23"/>
      <c r="BC49" s="23"/>
      <c r="BD49" s="23"/>
      <c r="BE49" s="23"/>
      <c r="BF49" s="23"/>
    </row>
    <row r="50" spans="1:58" x14ac:dyDescent="0.2">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32"/>
      <c r="AV50" s="30"/>
      <c r="AW50" s="23"/>
      <c r="AX50" s="23"/>
      <c r="AY50" s="23"/>
      <c r="AZ50" s="23"/>
      <c r="BA50" s="23"/>
      <c r="BB50" s="23"/>
      <c r="BC50" s="23"/>
      <c r="BD50" s="23"/>
      <c r="BE50" s="23"/>
      <c r="BF50" s="23"/>
    </row>
    <row r="51" spans="1:58" x14ac:dyDescent="0.2">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32"/>
      <c r="AV51" s="30"/>
      <c r="AW51" s="23"/>
      <c r="AX51" s="23"/>
      <c r="AY51" s="23"/>
      <c r="AZ51" s="23"/>
      <c r="BA51" s="23"/>
      <c r="BB51" s="23"/>
      <c r="BC51" s="23"/>
      <c r="BD51" s="23"/>
      <c r="BE51" s="23"/>
      <c r="BF51" s="23"/>
    </row>
    <row r="52" spans="1:58" x14ac:dyDescent="0.2">
      <c r="A52" s="23"/>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32"/>
      <c r="AV52" s="30"/>
      <c r="AW52" s="23"/>
      <c r="AX52" s="23"/>
      <c r="AY52" s="23"/>
      <c r="AZ52" s="23"/>
      <c r="BA52" s="23"/>
      <c r="BB52" s="23"/>
      <c r="BC52" s="23"/>
      <c r="BD52" s="23"/>
      <c r="BE52" s="23"/>
      <c r="BF52" s="23"/>
    </row>
    <row r="53" spans="1:58" x14ac:dyDescent="0.2">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32"/>
      <c r="AV53" s="30"/>
      <c r="AW53" s="23"/>
      <c r="AX53" s="23"/>
      <c r="AY53" s="23"/>
      <c r="AZ53" s="23"/>
      <c r="BA53" s="23"/>
      <c r="BB53" s="23"/>
      <c r="BC53" s="23"/>
      <c r="BD53" s="23"/>
      <c r="BE53" s="23"/>
      <c r="BF53" s="23"/>
    </row>
    <row r="54" spans="1:58" x14ac:dyDescent="0.2">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32"/>
      <c r="AV54" s="30"/>
      <c r="AW54" s="23"/>
      <c r="AX54" s="23"/>
      <c r="AY54" s="23"/>
      <c r="AZ54" s="23"/>
      <c r="BA54" s="23"/>
      <c r="BB54" s="23"/>
      <c r="BC54" s="23"/>
      <c r="BD54" s="23"/>
      <c r="BE54" s="23"/>
      <c r="BF54" s="23"/>
    </row>
    <row r="55" spans="1:58" x14ac:dyDescent="0.2">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32"/>
      <c r="AV55" s="30"/>
      <c r="AW55" s="23"/>
      <c r="AX55" s="23"/>
      <c r="AY55" s="23"/>
      <c r="AZ55" s="23"/>
      <c r="BA55" s="23"/>
      <c r="BB55" s="23"/>
      <c r="BC55" s="23"/>
      <c r="BD55" s="23"/>
      <c r="BE55" s="23"/>
      <c r="BF55" s="23"/>
    </row>
    <row r="56" spans="1:58" x14ac:dyDescent="0.2">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32"/>
      <c r="AV56" s="30"/>
      <c r="AW56" s="23"/>
      <c r="AX56" s="23"/>
      <c r="AY56" s="23"/>
      <c r="AZ56" s="23"/>
      <c r="BA56" s="23"/>
      <c r="BB56" s="23"/>
      <c r="BC56" s="23"/>
      <c r="BD56" s="23"/>
      <c r="BE56" s="23"/>
      <c r="BF56" s="23"/>
    </row>
    <row r="57" spans="1:58" x14ac:dyDescent="0.2">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32"/>
      <c r="AV57" s="30"/>
      <c r="AW57" s="23"/>
      <c r="AX57" s="23"/>
      <c r="AY57" s="23"/>
      <c r="AZ57" s="23"/>
      <c r="BA57" s="23"/>
      <c r="BB57" s="23"/>
      <c r="BC57" s="23"/>
      <c r="BD57" s="23"/>
      <c r="BE57" s="23"/>
      <c r="BF57" s="23"/>
    </row>
    <row r="58" spans="1:58" x14ac:dyDescent="0.2">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32"/>
      <c r="AV58" s="30"/>
      <c r="AW58" s="23"/>
      <c r="AX58" s="23"/>
      <c r="AY58" s="23"/>
      <c r="AZ58" s="23"/>
      <c r="BA58" s="23"/>
      <c r="BB58" s="23"/>
      <c r="BC58" s="23"/>
      <c r="BD58" s="23"/>
      <c r="BE58" s="23"/>
      <c r="BF58" s="23"/>
    </row>
    <row r="59" spans="1:58" x14ac:dyDescent="0.2">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32"/>
      <c r="AV59" s="30"/>
      <c r="AW59" s="23"/>
      <c r="AX59" s="23"/>
      <c r="AY59" s="23"/>
      <c r="AZ59" s="23"/>
      <c r="BA59" s="23"/>
      <c r="BB59" s="23"/>
      <c r="BC59" s="23"/>
      <c r="BD59" s="23"/>
      <c r="BE59" s="23"/>
      <c r="BF59" s="23"/>
    </row>
    <row r="60" spans="1:58" x14ac:dyDescent="0.2">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32"/>
      <c r="AV60" s="30"/>
      <c r="AW60" s="23"/>
      <c r="AX60" s="23"/>
      <c r="AY60" s="23"/>
      <c r="AZ60" s="23"/>
      <c r="BA60" s="23"/>
      <c r="BB60" s="23"/>
      <c r="BC60" s="23"/>
      <c r="BD60" s="23"/>
      <c r="BE60" s="23"/>
      <c r="BF60" s="23"/>
    </row>
    <row r="61" spans="1:58" x14ac:dyDescent="0.2">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32"/>
      <c r="AV61" s="30"/>
      <c r="AW61" s="23"/>
      <c r="AX61" s="23"/>
      <c r="AY61" s="23"/>
      <c r="AZ61" s="23"/>
      <c r="BA61" s="23"/>
      <c r="BB61" s="23"/>
      <c r="BC61" s="23"/>
      <c r="BD61" s="23"/>
      <c r="BE61" s="23"/>
      <c r="BF61" s="23"/>
    </row>
    <row r="62" spans="1:58" x14ac:dyDescent="0.2">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32"/>
      <c r="AV62" s="30"/>
      <c r="AW62" s="23"/>
      <c r="AX62" s="23"/>
      <c r="AY62" s="23"/>
      <c r="AZ62" s="23"/>
      <c r="BA62" s="23"/>
      <c r="BB62" s="23"/>
      <c r="BC62" s="23"/>
      <c r="BD62" s="23"/>
      <c r="BE62" s="23"/>
      <c r="BF62" s="23"/>
    </row>
    <row r="63" spans="1:58" x14ac:dyDescent="0.2">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32"/>
      <c r="AV63" s="30"/>
      <c r="AW63" s="23"/>
      <c r="AX63" s="23"/>
      <c r="AY63" s="23"/>
      <c r="AZ63" s="23"/>
      <c r="BA63" s="23"/>
      <c r="BB63" s="23"/>
      <c r="BC63" s="23"/>
      <c r="BD63" s="23"/>
      <c r="BE63" s="23"/>
      <c r="BF63" s="23"/>
    </row>
    <row r="64" spans="1:58" x14ac:dyDescent="0.2">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32"/>
      <c r="AV64" s="30"/>
      <c r="AW64" s="23"/>
      <c r="AX64" s="23"/>
      <c r="AY64" s="23"/>
      <c r="AZ64" s="23"/>
      <c r="BA64" s="23"/>
      <c r="BB64" s="23"/>
      <c r="BC64" s="23"/>
      <c r="BD64" s="23"/>
      <c r="BE64" s="23"/>
      <c r="BF64" s="23"/>
    </row>
    <row r="65" spans="1:58" x14ac:dyDescent="0.2">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32"/>
      <c r="AV65" s="30"/>
      <c r="AW65" s="23"/>
      <c r="AX65" s="23"/>
      <c r="AY65" s="23"/>
      <c r="AZ65" s="23"/>
      <c r="BA65" s="23"/>
      <c r="BB65" s="23"/>
      <c r="BC65" s="23"/>
      <c r="BD65" s="23"/>
      <c r="BE65" s="23"/>
      <c r="BF65" s="23"/>
    </row>
  </sheetData>
  <sheetProtection algorithmName="SHA-512" hashValue="5iUcFD/Uv4WRuUiaAkItKBqggrhzFMKV7GSs+dZ+Veb4t9jGn2oX212iTeZwdgav0WTT3HAZuF2m0CX/AWnUEw==" saltValue="fwyzt/rDR9M7TAH7BlTYWQ==" spinCount="100000" sheet="1" objects="1" scenarios="1"/>
  <mergeCells count="21">
    <mergeCell ref="B14:I15"/>
    <mergeCell ref="B16:R17"/>
    <mergeCell ref="B12:I13"/>
    <mergeCell ref="J12:AS13"/>
    <mergeCell ref="J14:U15"/>
    <mergeCell ref="B26:AQ30"/>
    <mergeCell ref="AR26:AS30"/>
    <mergeCell ref="B22:J23"/>
    <mergeCell ref="B24:AS25"/>
    <mergeCell ref="A1:AT2"/>
    <mergeCell ref="AP3:AT4"/>
    <mergeCell ref="B6:J7"/>
    <mergeCell ref="B8:I9"/>
    <mergeCell ref="J8:AS9"/>
    <mergeCell ref="A3:W4"/>
    <mergeCell ref="X3:AO4"/>
    <mergeCell ref="B5:AS5"/>
    <mergeCell ref="B18:I21"/>
    <mergeCell ref="J18:AS21"/>
    <mergeCell ref="B10:I11"/>
    <mergeCell ref="J10:AS11"/>
  </mergeCells>
  <phoneticPr fontId="1"/>
  <conditionalFormatting sqref="J14:U15">
    <cfRule type="expression" dxfId="26" priority="10">
      <formula>$AV$2="OK"</formula>
    </cfRule>
    <cfRule type="expression" dxfId="25" priority="19">
      <formula>$AV$14="OK"</formula>
    </cfRule>
  </conditionalFormatting>
  <conditionalFormatting sqref="J8:AS13">
    <cfRule type="expression" dxfId="24" priority="11">
      <formula>$AV$2="OK"</formula>
    </cfRule>
  </conditionalFormatting>
  <conditionalFormatting sqref="J10:AS11">
    <cfRule type="expression" dxfId="23" priority="20">
      <formula>$AV$10="OK"</formula>
    </cfRule>
  </conditionalFormatting>
  <conditionalFormatting sqref="J12:AS13">
    <cfRule type="expression" dxfId="22" priority="14">
      <formula>$AV$12="OK"</formula>
    </cfRule>
  </conditionalFormatting>
  <conditionalFormatting sqref="J18:AS21">
    <cfRule type="expression" dxfId="21" priority="9">
      <formula>$AV$2="OK"</formula>
    </cfRule>
    <cfRule type="expression" dxfId="20" priority="18">
      <formula>$AV$19="OK"</formula>
    </cfRule>
  </conditionalFormatting>
  <conditionalFormatting sqref="X3:AO4">
    <cfRule type="expression" dxfId="19" priority="1">
      <formula>$AV$2="OK"</formula>
    </cfRule>
    <cfRule type="expression" dxfId="18" priority="16">
      <formula>$AV$3=$AU$3</formula>
    </cfRule>
  </conditionalFormatting>
  <conditionalFormatting sqref="AR26">
    <cfRule type="expression" dxfId="17" priority="3">
      <formula>$AV$2="OK"</formula>
    </cfRule>
    <cfRule type="expression" dxfId="16" priority="38">
      <formula>$AU$27=TRUE</formula>
    </cfRule>
  </conditionalFormatting>
  <hyperlinks>
    <hyperlink ref="W15" r:id="rId1" xr:uid="{73D39BF0-BB51-449A-836A-BE5653F03E54}"/>
  </hyperlinks>
  <printOptions horizontalCentered="1"/>
  <pageMargins left="0.23622047244094491" right="0.23622047244094491" top="0.35433070866141736" bottom="0.35433070866141736" header="0.11811023622047245" footer="0.11811023622047245"/>
  <pageSetup paperSize="9"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46097" r:id="rId5" name="Check Box 17">
              <controlPr locked="0" defaultSize="0" autoFill="0" autoLine="0" autoPict="0">
                <anchor moveWithCells="1">
                  <from>
                    <xdr:col>43</xdr:col>
                    <xdr:colOff>38100</xdr:colOff>
                    <xdr:row>26</xdr:row>
                    <xdr:rowOff>137160</xdr:rowOff>
                  </from>
                  <to>
                    <xdr:col>44</xdr:col>
                    <xdr:colOff>83820</xdr:colOff>
                    <xdr:row>28</xdr:row>
                    <xdr:rowOff>22860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0D11A-9157-4626-8571-AD0471BE5E29}">
  <sheetPr codeName="Sheet4">
    <tabColor rgb="FFFFFF00"/>
    <pageSetUpPr fitToPage="1"/>
  </sheetPr>
  <dimension ref="A1:AW113"/>
  <sheetViews>
    <sheetView showGridLines="0" view="pageBreakPreview" zoomScaleNormal="85" zoomScaleSheetLayoutView="100" workbookViewId="0">
      <selection sqref="A1:AW2"/>
    </sheetView>
  </sheetViews>
  <sheetFormatPr defaultColWidth="8.88671875" defaultRowHeight="12" x14ac:dyDescent="0.2"/>
  <cols>
    <col min="1" max="49" width="2.109375" style="19" customWidth="1"/>
    <col min="50" max="16384" width="8.88671875" style="19"/>
  </cols>
  <sheetData>
    <row r="1" spans="1:49" ht="12" customHeight="1" x14ac:dyDescent="0.2">
      <c r="A1" s="468" t="s">
        <v>62</v>
      </c>
      <c r="B1" s="469"/>
      <c r="C1" s="469"/>
      <c r="D1" s="469"/>
      <c r="E1" s="469"/>
      <c r="F1" s="469"/>
      <c r="G1" s="469"/>
      <c r="H1" s="469"/>
      <c r="I1" s="469"/>
      <c r="J1" s="469"/>
      <c r="K1" s="469"/>
      <c r="L1" s="469"/>
      <c r="M1" s="469"/>
      <c r="N1" s="469"/>
      <c r="O1" s="469"/>
      <c r="P1" s="469"/>
      <c r="Q1" s="469"/>
      <c r="R1" s="469"/>
      <c r="S1" s="469"/>
      <c r="T1" s="469"/>
      <c r="U1" s="469"/>
      <c r="V1" s="469"/>
      <c r="W1" s="469"/>
      <c r="X1" s="469"/>
      <c r="Y1" s="469"/>
      <c r="Z1" s="469"/>
      <c r="AA1" s="469"/>
      <c r="AB1" s="469"/>
      <c r="AC1" s="469"/>
      <c r="AD1" s="469"/>
      <c r="AE1" s="469"/>
      <c r="AF1" s="469"/>
      <c r="AG1" s="469"/>
      <c r="AH1" s="469"/>
      <c r="AI1" s="469"/>
      <c r="AJ1" s="469"/>
      <c r="AK1" s="469"/>
      <c r="AL1" s="469"/>
      <c r="AM1" s="469"/>
      <c r="AN1" s="469"/>
      <c r="AO1" s="469"/>
      <c r="AP1" s="469"/>
      <c r="AQ1" s="469"/>
      <c r="AR1" s="469"/>
      <c r="AS1" s="469"/>
      <c r="AT1" s="469"/>
      <c r="AU1" s="469"/>
      <c r="AV1" s="469"/>
      <c r="AW1" s="470"/>
    </row>
    <row r="2" spans="1:49" ht="12" customHeight="1" x14ac:dyDescent="0.2">
      <c r="A2" s="471"/>
      <c r="B2" s="472"/>
      <c r="C2" s="472"/>
      <c r="D2" s="472"/>
      <c r="E2" s="472"/>
      <c r="F2" s="472"/>
      <c r="G2" s="472"/>
      <c r="H2" s="472"/>
      <c r="I2" s="472"/>
      <c r="J2" s="472"/>
      <c r="K2" s="472"/>
      <c r="L2" s="472"/>
      <c r="M2" s="472"/>
      <c r="N2" s="472"/>
      <c r="O2" s="472"/>
      <c r="P2" s="472"/>
      <c r="Q2" s="472"/>
      <c r="R2" s="472"/>
      <c r="S2" s="472"/>
      <c r="T2" s="472"/>
      <c r="U2" s="472"/>
      <c r="V2" s="472"/>
      <c r="W2" s="472"/>
      <c r="X2" s="472"/>
      <c r="Y2" s="472"/>
      <c r="Z2" s="472"/>
      <c r="AA2" s="472"/>
      <c r="AB2" s="472"/>
      <c r="AC2" s="472"/>
      <c r="AD2" s="472"/>
      <c r="AE2" s="472"/>
      <c r="AF2" s="472"/>
      <c r="AG2" s="472"/>
      <c r="AH2" s="472"/>
      <c r="AI2" s="472"/>
      <c r="AJ2" s="472"/>
      <c r="AK2" s="472"/>
      <c r="AL2" s="472"/>
      <c r="AM2" s="472"/>
      <c r="AN2" s="472"/>
      <c r="AO2" s="472"/>
      <c r="AP2" s="472"/>
      <c r="AQ2" s="472"/>
      <c r="AR2" s="472"/>
      <c r="AS2" s="472"/>
      <c r="AT2" s="472"/>
      <c r="AU2" s="472"/>
      <c r="AV2" s="472"/>
      <c r="AW2" s="473"/>
    </row>
    <row r="3" spans="1:49" x14ac:dyDescent="0.2">
      <c r="A3" s="241" t="str">
        <f>"【"&amp;製品カテゴリ&amp;"】"</f>
        <v>【ICT締固め管理機能付き道路機械】</v>
      </c>
      <c r="B3" s="241"/>
      <c r="C3" s="241"/>
      <c r="D3" s="241"/>
      <c r="E3" s="241"/>
      <c r="F3" s="241"/>
      <c r="G3" s="241"/>
      <c r="H3" s="241"/>
      <c r="I3" s="241"/>
      <c r="J3" s="241"/>
      <c r="K3" s="241"/>
      <c r="L3" s="241"/>
      <c r="M3" s="241"/>
      <c r="N3" s="241"/>
      <c r="O3" s="241"/>
      <c r="P3" s="241"/>
      <c r="Q3" s="241"/>
      <c r="R3" s="241"/>
      <c r="S3" s="241"/>
      <c r="T3" s="241"/>
      <c r="U3" s="241"/>
      <c r="V3" s="241"/>
      <c r="W3" s="241"/>
      <c r="X3" s="241"/>
      <c r="Y3" s="23"/>
      <c r="Z3" s="23"/>
      <c r="AA3" s="23"/>
      <c r="AB3" s="23"/>
      <c r="AC3" s="23"/>
      <c r="AD3" s="23"/>
      <c r="AE3" s="23"/>
      <c r="AF3" s="23"/>
      <c r="AG3" s="23"/>
      <c r="AH3" s="23"/>
      <c r="AI3" s="23"/>
      <c r="AJ3" s="23"/>
      <c r="AK3" s="23"/>
      <c r="AL3" s="23"/>
      <c r="AM3" s="23"/>
      <c r="AN3" s="23"/>
      <c r="AO3" s="23"/>
      <c r="AP3" s="23"/>
      <c r="AQ3" s="23"/>
      <c r="AR3" s="23"/>
      <c r="AS3" s="262" t="s">
        <v>22</v>
      </c>
      <c r="AT3" s="262"/>
      <c r="AU3" s="262"/>
      <c r="AV3" s="262"/>
      <c r="AW3" s="262"/>
    </row>
    <row r="4" spans="1:49" x14ac:dyDescent="0.2">
      <c r="A4" s="238"/>
      <c r="B4" s="238"/>
      <c r="C4" s="238"/>
      <c r="D4" s="238"/>
      <c r="E4" s="238"/>
      <c r="F4" s="238"/>
      <c r="G4" s="238"/>
      <c r="H4" s="238"/>
      <c r="I4" s="238"/>
      <c r="J4" s="238"/>
      <c r="K4" s="238"/>
      <c r="L4" s="238"/>
      <c r="M4" s="238"/>
      <c r="N4" s="238"/>
      <c r="O4" s="238"/>
      <c r="P4" s="238"/>
      <c r="Q4" s="238"/>
      <c r="R4" s="238"/>
      <c r="S4" s="238"/>
      <c r="T4" s="238"/>
      <c r="U4" s="238"/>
      <c r="V4" s="238"/>
      <c r="W4" s="238"/>
      <c r="X4" s="238"/>
      <c r="Y4" s="23"/>
      <c r="Z4" s="23"/>
      <c r="AA4" s="23"/>
      <c r="AB4" s="23"/>
      <c r="AC4" s="23"/>
      <c r="AD4" s="23"/>
      <c r="AE4" s="23"/>
      <c r="AF4" s="23"/>
      <c r="AG4" s="23"/>
      <c r="AH4" s="23"/>
      <c r="AI4" s="23"/>
      <c r="AJ4" s="23"/>
      <c r="AK4" s="23"/>
      <c r="AL4" s="23"/>
      <c r="AM4" s="23"/>
      <c r="AN4" s="23"/>
      <c r="AO4" s="23"/>
      <c r="AP4" s="23"/>
      <c r="AQ4" s="23"/>
      <c r="AR4" s="23"/>
      <c r="AS4" s="263"/>
      <c r="AT4" s="263"/>
      <c r="AU4" s="263"/>
      <c r="AV4" s="263"/>
      <c r="AW4" s="263"/>
    </row>
    <row r="5" spans="1:49" x14ac:dyDescent="0.2">
      <c r="A5" s="23"/>
      <c r="B5" s="238" t="s">
        <v>63</v>
      </c>
      <c r="C5" s="238"/>
      <c r="D5" s="238"/>
      <c r="E5" s="238"/>
      <c r="F5" s="238"/>
      <c r="G5" s="238"/>
      <c r="H5" s="238"/>
      <c r="I5" s="238"/>
      <c r="J5" s="238"/>
      <c r="K5" s="238"/>
      <c r="L5" s="238"/>
      <c r="M5" s="238"/>
      <c r="N5" s="238"/>
      <c r="O5" s="238"/>
      <c r="P5" s="238"/>
      <c r="Q5" s="238"/>
      <c r="R5" s="238"/>
      <c r="S5" s="238"/>
      <c r="T5" s="238"/>
      <c r="U5" s="238"/>
      <c r="V5" s="238"/>
      <c r="W5" s="238"/>
      <c r="X5" s="238"/>
      <c r="Y5" s="23"/>
      <c r="Z5" s="23"/>
      <c r="AA5" s="23"/>
      <c r="AB5" s="23"/>
      <c r="AC5" s="23"/>
      <c r="AD5" s="23"/>
      <c r="AE5" s="23"/>
      <c r="AF5" s="23"/>
      <c r="AG5" s="23"/>
      <c r="AH5" s="23"/>
      <c r="AI5" s="23"/>
      <c r="AJ5" s="23"/>
      <c r="AK5" s="23"/>
      <c r="AL5" s="23"/>
      <c r="AM5" s="23"/>
      <c r="AN5" s="23"/>
      <c r="AO5" s="23"/>
      <c r="AP5" s="23"/>
      <c r="AQ5" s="23"/>
      <c r="AR5" s="23"/>
      <c r="AS5" s="23"/>
      <c r="AT5" s="23"/>
      <c r="AU5" s="23"/>
      <c r="AV5" s="23"/>
      <c r="AW5" s="23"/>
    </row>
    <row r="6" spans="1:49" x14ac:dyDescent="0.2">
      <c r="A6" s="23"/>
      <c r="B6" s="238"/>
      <c r="C6" s="238"/>
      <c r="D6" s="238"/>
      <c r="E6" s="238"/>
      <c r="F6" s="238"/>
      <c r="G6" s="238"/>
      <c r="H6" s="238"/>
      <c r="I6" s="238"/>
      <c r="J6" s="238"/>
      <c r="K6" s="238"/>
      <c r="L6" s="238"/>
      <c r="M6" s="238"/>
      <c r="N6" s="238"/>
      <c r="O6" s="238"/>
      <c r="P6" s="238"/>
      <c r="Q6" s="238"/>
      <c r="R6" s="238"/>
      <c r="S6" s="238"/>
      <c r="T6" s="238"/>
      <c r="U6" s="238"/>
      <c r="V6" s="238"/>
      <c r="W6" s="238"/>
      <c r="X6" s="238"/>
      <c r="Y6" s="23"/>
      <c r="Z6" s="23"/>
      <c r="AA6" s="23"/>
      <c r="AB6" s="23"/>
      <c r="AC6" s="23"/>
      <c r="AD6" s="23"/>
      <c r="AE6" s="23"/>
      <c r="AF6" s="23"/>
      <c r="AG6" s="23"/>
      <c r="AH6" s="23"/>
      <c r="AI6" s="23"/>
      <c r="AJ6" s="23"/>
      <c r="AK6" s="23"/>
      <c r="AL6" s="23"/>
      <c r="AM6" s="23"/>
      <c r="AN6" s="23"/>
      <c r="AO6" s="23"/>
      <c r="AP6" s="23"/>
      <c r="AQ6" s="23"/>
      <c r="AR6" s="23"/>
      <c r="AS6" s="23"/>
      <c r="AT6" s="23"/>
      <c r="AU6" s="23"/>
      <c r="AV6" s="23"/>
      <c r="AW6" s="23"/>
    </row>
    <row r="7" spans="1:49" x14ac:dyDescent="0.2">
      <c r="A7" s="23"/>
      <c r="B7" s="475" t="s">
        <v>120</v>
      </c>
      <c r="C7" s="475"/>
      <c r="D7" s="475"/>
      <c r="E7" s="475"/>
      <c r="F7" s="475"/>
      <c r="G7" s="475"/>
      <c r="H7" s="475"/>
      <c r="I7" s="475"/>
      <c r="J7" s="475"/>
      <c r="K7" s="475"/>
      <c r="L7" s="475"/>
      <c r="M7" s="475"/>
      <c r="N7" s="475"/>
      <c r="O7" s="475"/>
      <c r="P7" s="475"/>
      <c r="Q7" s="475"/>
      <c r="R7" s="475"/>
      <c r="S7" s="475"/>
      <c r="T7" s="475"/>
      <c r="U7" s="475"/>
      <c r="V7" s="475"/>
      <c r="W7" s="475"/>
      <c r="X7" s="475"/>
      <c r="Y7" s="475"/>
      <c r="Z7" s="475"/>
      <c r="AA7" s="475"/>
      <c r="AB7" s="475"/>
      <c r="AC7" s="475"/>
      <c r="AD7" s="475"/>
      <c r="AE7" s="475"/>
      <c r="AF7" s="475"/>
      <c r="AG7" s="475"/>
      <c r="AH7" s="475"/>
      <c r="AI7" s="475"/>
      <c r="AJ7" s="475"/>
      <c r="AK7" s="475"/>
      <c r="AL7" s="475"/>
      <c r="AM7" s="475"/>
      <c r="AN7" s="475"/>
      <c r="AO7" s="475"/>
      <c r="AP7" s="475"/>
      <c r="AQ7" s="475"/>
      <c r="AR7" s="475"/>
      <c r="AS7" s="475"/>
      <c r="AT7" s="475"/>
      <c r="AU7" s="475"/>
      <c r="AV7" s="475"/>
      <c r="AW7" s="23"/>
    </row>
    <row r="8" spans="1:49" x14ac:dyDescent="0.2">
      <c r="A8" s="23"/>
      <c r="B8" s="476"/>
      <c r="C8" s="476"/>
      <c r="D8" s="476"/>
      <c r="E8" s="476"/>
      <c r="F8" s="476"/>
      <c r="G8" s="476"/>
      <c r="H8" s="476"/>
      <c r="I8" s="476"/>
      <c r="J8" s="476"/>
      <c r="K8" s="476"/>
      <c r="L8" s="476"/>
      <c r="M8" s="476"/>
      <c r="N8" s="476"/>
      <c r="O8" s="476"/>
      <c r="P8" s="476"/>
      <c r="Q8" s="476"/>
      <c r="R8" s="476"/>
      <c r="S8" s="476"/>
      <c r="T8" s="476"/>
      <c r="U8" s="476"/>
      <c r="V8" s="476"/>
      <c r="W8" s="476"/>
      <c r="X8" s="476"/>
      <c r="Y8" s="476"/>
      <c r="Z8" s="476"/>
      <c r="AA8" s="476"/>
      <c r="AB8" s="476"/>
      <c r="AC8" s="476"/>
      <c r="AD8" s="476"/>
      <c r="AE8" s="476"/>
      <c r="AF8" s="476"/>
      <c r="AG8" s="476"/>
      <c r="AH8" s="476"/>
      <c r="AI8" s="476"/>
      <c r="AJ8" s="476"/>
      <c r="AK8" s="476"/>
      <c r="AL8" s="476"/>
      <c r="AM8" s="476"/>
      <c r="AN8" s="476"/>
      <c r="AO8" s="476"/>
      <c r="AP8" s="476"/>
      <c r="AQ8" s="476"/>
      <c r="AR8" s="476"/>
      <c r="AS8" s="476"/>
      <c r="AT8" s="476"/>
      <c r="AU8" s="476"/>
      <c r="AV8" s="476"/>
      <c r="AW8" s="23"/>
    </row>
    <row r="9" spans="1:49" x14ac:dyDescent="0.2">
      <c r="A9" s="23"/>
      <c r="B9" s="474" t="s">
        <v>53</v>
      </c>
      <c r="C9" s="474"/>
      <c r="D9" s="304" t="s">
        <v>64</v>
      </c>
      <c r="E9" s="305"/>
      <c r="F9" s="314"/>
      <c r="G9" s="474" t="s">
        <v>65</v>
      </c>
      <c r="H9" s="474"/>
      <c r="I9" s="474"/>
      <c r="J9" s="474"/>
      <c r="K9" s="474"/>
      <c r="L9" s="474"/>
      <c r="M9" s="474"/>
      <c r="N9" s="474"/>
      <c r="O9" s="474"/>
      <c r="P9" s="474"/>
      <c r="Q9" s="474"/>
      <c r="R9" s="474"/>
      <c r="S9" s="474"/>
      <c r="T9" s="474"/>
      <c r="U9" s="474"/>
      <c r="V9" s="474"/>
      <c r="W9" s="474"/>
      <c r="X9" s="474"/>
      <c r="Y9" s="474" t="s">
        <v>66</v>
      </c>
      <c r="Z9" s="474"/>
      <c r="AA9" s="474"/>
      <c r="AB9" s="474"/>
      <c r="AC9" s="474"/>
      <c r="AD9" s="474"/>
      <c r="AE9" s="474"/>
      <c r="AF9" s="474"/>
      <c r="AG9" s="474"/>
      <c r="AH9" s="474"/>
      <c r="AI9" s="474"/>
      <c r="AJ9" s="474"/>
      <c r="AK9" s="474"/>
      <c r="AL9" s="474"/>
      <c r="AM9" s="474"/>
      <c r="AN9" s="474"/>
      <c r="AO9" s="474"/>
      <c r="AP9" s="474"/>
      <c r="AQ9" s="474"/>
      <c r="AR9" s="474"/>
      <c r="AS9" s="474"/>
      <c r="AT9" s="474"/>
      <c r="AU9" s="474"/>
      <c r="AV9" s="474"/>
      <c r="AW9" s="23"/>
    </row>
    <row r="10" spans="1:49" x14ac:dyDescent="0.2">
      <c r="A10" s="23"/>
      <c r="B10" s="474"/>
      <c r="C10" s="474"/>
      <c r="D10" s="306"/>
      <c r="E10" s="307"/>
      <c r="F10" s="315"/>
      <c r="G10" s="474"/>
      <c r="H10" s="474"/>
      <c r="I10" s="474"/>
      <c r="J10" s="474"/>
      <c r="K10" s="474"/>
      <c r="L10" s="474"/>
      <c r="M10" s="474"/>
      <c r="N10" s="474"/>
      <c r="O10" s="474"/>
      <c r="P10" s="474"/>
      <c r="Q10" s="474"/>
      <c r="R10" s="474"/>
      <c r="S10" s="474"/>
      <c r="T10" s="474"/>
      <c r="U10" s="474"/>
      <c r="V10" s="474"/>
      <c r="W10" s="474"/>
      <c r="X10" s="474"/>
      <c r="Y10" s="474"/>
      <c r="Z10" s="474"/>
      <c r="AA10" s="474"/>
      <c r="AB10" s="474"/>
      <c r="AC10" s="474"/>
      <c r="AD10" s="474"/>
      <c r="AE10" s="474"/>
      <c r="AF10" s="474"/>
      <c r="AG10" s="474"/>
      <c r="AH10" s="474"/>
      <c r="AI10" s="474"/>
      <c r="AJ10" s="474"/>
      <c r="AK10" s="474"/>
      <c r="AL10" s="474"/>
      <c r="AM10" s="474"/>
      <c r="AN10" s="474"/>
      <c r="AO10" s="474"/>
      <c r="AP10" s="474"/>
      <c r="AQ10" s="474"/>
      <c r="AR10" s="474"/>
      <c r="AS10" s="474"/>
      <c r="AT10" s="474"/>
      <c r="AU10" s="474"/>
      <c r="AV10" s="474"/>
      <c r="AW10" s="23"/>
    </row>
    <row r="11" spans="1:49" x14ac:dyDescent="0.2">
      <c r="A11" s="23"/>
      <c r="B11" s="453" t="s">
        <v>67</v>
      </c>
      <c r="C11" s="454"/>
      <c r="D11" s="454"/>
      <c r="E11" s="454"/>
      <c r="F11" s="454"/>
      <c r="G11" s="454"/>
      <c r="H11" s="454"/>
      <c r="I11" s="454"/>
      <c r="J11" s="454"/>
      <c r="K11" s="454"/>
      <c r="L11" s="454"/>
      <c r="M11" s="454"/>
      <c r="N11" s="454"/>
      <c r="O11" s="454"/>
      <c r="P11" s="454"/>
      <c r="Q11" s="454"/>
      <c r="R11" s="454"/>
      <c r="S11" s="454"/>
      <c r="T11" s="454"/>
      <c r="U11" s="454"/>
      <c r="V11" s="454"/>
      <c r="W11" s="454"/>
      <c r="X11" s="454"/>
      <c r="Y11" s="454"/>
      <c r="Z11" s="454"/>
      <c r="AA11" s="454"/>
      <c r="AB11" s="454"/>
      <c r="AC11" s="454"/>
      <c r="AD11" s="454"/>
      <c r="AE11" s="454"/>
      <c r="AF11" s="454"/>
      <c r="AG11" s="454"/>
      <c r="AH11" s="454"/>
      <c r="AI11" s="454"/>
      <c r="AJ11" s="454"/>
      <c r="AK11" s="454"/>
      <c r="AL11" s="454"/>
      <c r="AM11" s="454"/>
      <c r="AN11" s="454"/>
      <c r="AO11" s="454"/>
      <c r="AP11" s="454"/>
      <c r="AQ11" s="454"/>
      <c r="AR11" s="454"/>
      <c r="AS11" s="454"/>
      <c r="AT11" s="454"/>
      <c r="AU11" s="454"/>
      <c r="AV11" s="455"/>
      <c r="AW11" s="23"/>
    </row>
    <row r="12" spans="1:49" x14ac:dyDescent="0.2">
      <c r="A12" s="23"/>
      <c r="B12" s="456"/>
      <c r="C12" s="457"/>
      <c r="D12" s="457"/>
      <c r="E12" s="457"/>
      <c r="F12" s="457"/>
      <c r="G12" s="457"/>
      <c r="H12" s="457"/>
      <c r="I12" s="457"/>
      <c r="J12" s="457"/>
      <c r="K12" s="457"/>
      <c r="L12" s="457"/>
      <c r="M12" s="457"/>
      <c r="N12" s="457"/>
      <c r="O12" s="457"/>
      <c r="P12" s="457"/>
      <c r="Q12" s="457"/>
      <c r="R12" s="457"/>
      <c r="S12" s="457"/>
      <c r="T12" s="457"/>
      <c r="U12" s="457"/>
      <c r="V12" s="457"/>
      <c r="W12" s="457"/>
      <c r="X12" s="457"/>
      <c r="Y12" s="457"/>
      <c r="Z12" s="457"/>
      <c r="AA12" s="457"/>
      <c r="AB12" s="457"/>
      <c r="AC12" s="457"/>
      <c r="AD12" s="457"/>
      <c r="AE12" s="457"/>
      <c r="AF12" s="457"/>
      <c r="AG12" s="457"/>
      <c r="AH12" s="457"/>
      <c r="AI12" s="457"/>
      <c r="AJ12" s="457"/>
      <c r="AK12" s="457"/>
      <c r="AL12" s="457"/>
      <c r="AM12" s="457"/>
      <c r="AN12" s="457"/>
      <c r="AO12" s="457"/>
      <c r="AP12" s="457"/>
      <c r="AQ12" s="457"/>
      <c r="AR12" s="457"/>
      <c r="AS12" s="457"/>
      <c r="AT12" s="457"/>
      <c r="AU12" s="457"/>
      <c r="AV12" s="458"/>
      <c r="AW12" s="23"/>
    </row>
    <row r="13" spans="1:49" ht="12" customHeight="1" x14ac:dyDescent="0.2">
      <c r="A13" s="23"/>
      <c r="B13" s="440">
        <v>1</v>
      </c>
      <c r="C13" s="441"/>
      <c r="D13" s="24"/>
      <c r="E13" s="24"/>
      <c r="F13" s="24"/>
      <c r="G13" s="432" t="s">
        <v>135</v>
      </c>
      <c r="H13" s="433"/>
      <c r="I13" s="433"/>
      <c r="J13" s="433"/>
      <c r="K13" s="433"/>
      <c r="L13" s="433"/>
      <c r="M13" s="433"/>
      <c r="N13" s="433"/>
      <c r="O13" s="433"/>
      <c r="P13" s="433"/>
      <c r="Q13" s="433"/>
      <c r="R13" s="433"/>
      <c r="S13" s="433"/>
      <c r="T13" s="433"/>
      <c r="U13" s="433"/>
      <c r="V13" s="433"/>
      <c r="W13" s="433"/>
      <c r="X13" s="434"/>
      <c r="Y13" s="432" t="s">
        <v>136</v>
      </c>
      <c r="Z13" s="433"/>
      <c r="AA13" s="433"/>
      <c r="AB13" s="433"/>
      <c r="AC13" s="433"/>
      <c r="AD13" s="433"/>
      <c r="AE13" s="433"/>
      <c r="AF13" s="433"/>
      <c r="AG13" s="433"/>
      <c r="AH13" s="433"/>
      <c r="AI13" s="433"/>
      <c r="AJ13" s="433"/>
      <c r="AK13" s="433"/>
      <c r="AL13" s="433"/>
      <c r="AM13" s="433"/>
      <c r="AN13" s="433"/>
      <c r="AO13" s="433"/>
      <c r="AP13" s="433"/>
      <c r="AQ13" s="433"/>
      <c r="AR13" s="433"/>
      <c r="AS13" s="433"/>
      <c r="AT13" s="433"/>
      <c r="AU13" s="433"/>
      <c r="AV13" s="434"/>
      <c r="AW13" s="23"/>
    </row>
    <row r="14" spans="1:49" x14ac:dyDescent="0.2">
      <c r="A14" s="23"/>
      <c r="B14" s="440"/>
      <c r="C14" s="441"/>
      <c r="D14" s="24"/>
      <c r="E14" s="24"/>
      <c r="F14" s="24"/>
      <c r="G14" s="432"/>
      <c r="H14" s="433"/>
      <c r="I14" s="433"/>
      <c r="J14" s="433"/>
      <c r="K14" s="433"/>
      <c r="L14" s="433"/>
      <c r="M14" s="433"/>
      <c r="N14" s="433"/>
      <c r="O14" s="433"/>
      <c r="P14" s="433"/>
      <c r="Q14" s="433"/>
      <c r="R14" s="433"/>
      <c r="S14" s="433"/>
      <c r="T14" s="433"/>
      <c r="U14" s="433"/>
      <c r="V14" s="433"/>
      <c r="W14" s="433"/>
      <c r="X14" s="434"/>
      <c r="Y14" s="432"/>
      <c r="Z14" s="433"/>
      <c r="AA14" s="433"/>
      <c r="AB14" s="433"/>
      <c r="AC14" s="433"/>
      <c r="AD14" s="433"/>
      <c r="AE14" s="433"/>
      <c r="AF14" s="433"/>
      <c r="AG14" s="433"/>
      <c r="AH14" s="433"/>
      <c r="AI14" s="433"/>
      <c r="AJ14" s="433"/>
      <c r="AK14" s="433"/>
      <c r="AL14" s="433"/>
      <c r="AM14" s="433"/>
      <c r="AN14" s="433"/>
      <c r="AO14" s="433"/>
      <c r="AP14" s="433"/>
      <c r="AQ14" s="433"/>
      <c r="AR14" s="433"/>
      <c r="AS14" s="433"/>
      <c r="AT14" s="433"/>
      <c r="AU14" s="433"/>
      <c r="AV14" s="434"/>
      <c r="AW14" s="23"/>
    </row>
    <row r="15" spans="1:49" x14ac:dyDescent="0.2">
      <c r="A15" s="23"/>
      <c r="B15" s="440"/>
      <c r="C15" s="441"/>
      <c r="D15" s="24"/>
      <c r="E15" s="24"/>
      <c r="F15" s="24"/>
      <c r="G15" s="432"/>
      <c r="H15" s="433"/>
      <c r="I15" s="433"/>
      <c r="J15" s="433"/>
      <c r="K15" s="433"/>
      <c r="L15" s="433"/>
      <c r="M15" s="433"/>
      <c r="N15" s="433"/>
      <c r="O15" s="433"/>
      <c r="P15" s="433"/>
      <c r="Q15" s="433"/>
      <c r="R15" s="433"/>
      <c r="S15" s="433"/>
      <c r="T15" s="433"/>
      <c r="U15" s="433"/>
      <c r="V15" s="433"/>
      <c r="W15" s="433"/>
      <c r="X15" s="434"/>
      <c r="Y15" s="432"/>
      <c r="Z15" s="433"/>
      <c r="AA15" s="433"/>
      <c r="AB15" s="433"/>
      <c r="AC15" s="433"/>
      <c r="AD15" s="433"/>
      <c r="AE15" s="433"/>
      <c r="AF15" s="433"/>
      <c r="AG15" s="433"/>
      <c r="AH15" s="433"/>
      <c r="AI15" s="433"/>
      <c r="AJ15" s="433"/>
      <c r="AK15" s="433"/>
      <c r="AL15" s="433"/>
      <c r="AM15" s="433"/>
      <c r="AN15" s="433"/>
      <c r="AO15" s="433"/>
      <c r="AP15" s="433"/>
      <c r="AQ15" s="433"/>
      <c r="AR15" s="433"/>
      <c r="AS15" s="433"/>
      <c r="AT15" s="433"/>
      <c r="AU15" s="433"/>
      <c r="AV15" s="434"/>
      <c r="AW15" s="23"/>
    </row>
    <row r="16" spans="1:49" x14ac:dyDescent="0.2">
      <c r="A16" s="23"/>
      <c r="B16" s="440"/>
      <c r="C16" s="441"/>
      <c r="D16" s="24"/>
      <c r="E16" s="24"/>
      <c r="F16" s="24"/>
      <c r="G16" s="432"/>
      <c r="H16" s="433"/>
      <c r="I16" s="433"/>
      <c r="J16" s="433"/>
      <c r="K16" s="433"/>
      <c r="L16" s="433"/>
      <c r="M16" s="433"/>
      <c r="N16" s="433"/>
      <c r="O16" s="433"/>
      <c r="P16" s="433"/>
      <c r="Q16" s="433"/>
      <c r="R16" s="433"/>
      <c r="S16" s="433"/>
      <c r="T16" s="433"/>
      <c r="U16" s="433"/>
      <c r="V16" s="433"/>
      <c r="W16" s="433"/>
      <c r="X16" s="434"/>
      <c r="Y16" s="432"/>
      <c r="Z16" s="433"/>
      <c r="AA16" s="433"/>
      <c r="AB16" s="433"/>
      <c r="AC16" s="433"/>
      <c r="AD16" s="433"/>
      <c r="AE16" s="433"/>
      <c r="AF16" s="433"/>
      <c r="AG16" s="433"/>
      <c r="AH16" s="433"/>
      <c r="AI16" s="433"/>
      <c r="AJ16" s="433"/>
      <c r="AK16" s="433"/>
      <c r="AL16" s="433"/>
      <c r="AM16" s="433"/>
      <c r="AN16" s="433"/>
      <c r="AO16" s="433"/>
      <c r="AP16" s="433"/>
      <c r="AQ16" s="433"/>
      <c r="AR16" s="433"/>
      <c r="AS16" s="433"/>
      <c r="AT16" s="433"/>
      <c r="AU16" s="433"/>
      <c r="AV16" s="434"/>
      <c r="AW16" s="23"/>
    </row>
    <row r="17" spans="1:49" x14ac:dyDescent="0.2">
      <c r="A17" s="23"/>
      <c r="B17" s="440"/>
      <c r="C17" s="441"/>
      <c r="D17" s="24"/>
      <c r="E17" s="24"/>
      <c r="F17" s="24"/>
      <c r="G17" s="432"/>
      <c r="H17" s="433"/>
      <c r="I17" s="433"/>
      <c r="J17" s="433"/>
      <c r="K17" s="433"/>
      <c r="L17" s="433"/>
      <c r="M17" s="433"/>
      <c r="N17" s="433"/>
      <c r="O17" s="433"/>
      <c r="P17" s="433"/>
      <c r="Q17" s="433"/>
      <c r="R17" s="433"/>
      <c r="S17" s="433"/>
      <c r="T17" s="433"/>
      <c r="U17" s="433"/>
      <c r="V17" s="433"/>
      <c r="W17" s="433"/>
      <c r="X17" s="434"/>
      <c r="Y17" s="432"/>
      <c r="Z17" s="433"/>
      <c r="AA17" s="433"/>
      <c r="AB17" s="433"/>
      <c r="AC17" s="433"/>
      <c r="AD17" s="433"/>
      <c r="AE17" s="433"/>
      <c r="AF17" s="433"/>
      <c r="AG17" s="433"/>
      <c r="AH17" s="433"/>
      <c r="AI17" s="433"/>
      <c r="AJ17" s="433"/>
      <c r="AK17" s="433"/>
      <c r="AL17" s="433"/>
      <c r="AM17" s="433"/>
      <c r="AN17" s="433"/>
      <c r="AO17" s="433"/>
      <c r="AP17" s="433"/>
      <c r="AQ17" s="433"/>
      <c r="AR17" s="433"/>
      <c r="AS17" s="433"/>
      <c r="AT17" s="433"/>
      <c r="AU17" s="433"/>
      <c r="AV17" s="434"/>
      <c r="AW17" s="23"/>
    </row>
    <row r="18" spans="1:49" x14ac:dyDescent="0.2">
      <c r="A18" s="23"/>
      <c r="B18" s="440"/>
      <c r="C18" s="441"/>
      <c r="D18" s="24"/>
      <c r="E18" s="24"/>
      <c r="F18" s="24"/>
      <c r="G18" s="432"/>
      <c r="H18" s="433"/>
      <c r="I18" s="433"/>
      <c r="J18" s="433"/>
      <c r="K18" s="433"/>
      <c r="L18" s="433"/>
      <c r="M18" s="433"/>
      <c r="N18" s="433"/>
      <c r="O18" s="433"/>
      <c r="P18" s="433"/>
      <c r="Q18" s="433"/>
      <c r="R18" s="433"/>
      <c r="S18" s="433"/>
      <c r="T18" s="433"/>
      <c r="U18" s="433"/>
      <c r="V18" s="433"/>
      <c r="W18" s="433"/>
      <c r="X18" s="434"/>
      <c r="Y18" s="432"/>
      <c r="Z18" s="433"/>
      <c r="AA18" s="433"/>
      <c r="AB18" s="433"/>
      <c r="AC18" s="433"/>
      <c r="AD18" s="433"/>
      <c r="AE18" s="433"/>
      <c r="AF18" s="433"/>
      <c r="AG18" s="433"/>
      <c r="AH18" s="433"/>
      <c r="AI18" s="433"/>
      <c r="AJ18" s="433"/>
      <c r="AK18" s="433"/>
      <c r="AL18" s="433"/>
      <c r="AM18" s="433"/>
      <c r="AN18" s="433"/>
      <c r="AO18" s="433"/>
      <c r="AP18" s="433"/>
      <c r="AQ18" s="433"/>
      <c r="AR18" s="433"/>
      <c r="AS18" s="433"/>
      <c r="AT18" s="433"/>
      <c r="AU18" s="433"/>
      <c r="AV18" s="434"/>
      <c r="AW18" s="23"/>
    </row>
    <row r="19" spans="1:49" x14ac:dyDescent="0.2">
      <c r="A19" s="23"/>
      <c r="B19" s="442"/>
      <c r="C19" s="443"/>
      <c r="D19" s="22"/>
      <c r="E19" s="22"/>
      <c r="F19" s="22"/>
      <c r="G19" s="435"/>
      <c r="H19" s="436"/>
      <c r="I19" s="436"/>
      <c r="J19" s="436"/>
      <c r="K19" s="436"/>
      <c r="L19" s="436"/>
      <c r="M19" s="436"/>
      <c r="N19" s="436"/>
      <c r="O19" s="436"/>
      <c r="P19" s="436"/>
      <c r="Q19" s="436"/>
      <c r="R19" s="436"/>
      <c r="S19" s="436"/>
      <c r="T19" s="436"/>
      <c r="U19" s="436"/>
      <c r="V19" s="436"/>
      <c r="W19" s="436"/>
      <c r="X19" s="437"/>
      <c r="Y19" s="435"/>
      <c r="Z19" s="436"/>
      <c r="AA19" s="436"/>
      <c r="AB19" s="436"/>
      <c r="AC19" s="436"/>
      <c r="AD19" s="436"/>
      <c r="AE19" s="436"/>
      <c r="AF19" s="436"/>
      <c r="AG19" s="436"/>
      <c r="AH19" s="436"/>
      <c r="AI19" s="436"/>
      <c r="AJ19" s="436"/>
      <c r="AK19" s="436"/>
      <c r="AL19" s="436"/>
      <c r="AM19" s="436"/>
      <c r="AN19" s="436"/>
      <c r="AO19" s="436"/>
      <c r="AP19" s="436"/>
      <c r="AQ19" s="436"/>
      <c r="AR19" s="436"/>
      <c r="AS19" s="436"/>
      <c r="AT19" s="436"/>
      <c r="AU19" s="436"/>
      <c r="AV19" s="437"/>
      <c r="AW19" s="23"/>
    </row>
    <row r="20" spans="1:49" x14ac:dyDescent="0.2">
      <c r="A20" s="23"/>
      <c r="B20" s="453" t="s">
        <v>68</v>
      </c>
      <c r="C20" s="454"/>
      <c r="D20" s="454"/>
      <c r="E20" s="454"/>
      <c r="F20" s="454"/>
      <c r="G20" s="454"/>
      <c r="H20" s="454"/>
      <c r="I20" s="454"/>
      <c r="J20" s="454"/>
      <c r="K20" s="454"/>
      <c r="L20" s="454"/>
      <c r="M20" s="454"/>
      <c r="N20" s="454"/>
      <c r="O20" s="454"/>
      <c r="P20" s="454"/>
      <c r="Q20" s="454"/>
      <c r="R20" s="454"/>
      <c r="S20" s="454"/>
      <c r="T20" s="454"/>
      <c r="U20" s="454"/>
      <c r="V20" s="454"/>
      <c r="W20" s="454"/>
      <c r="X20" s="454"/>
      <c r="Y20" s="454"/>
      <c r="Z20" s="454"/>
      <c r="AA20" s="454"/>
      <c r="AB20" s="454"/>
      <c r="AC20" s="454"/>
      <c r="AD20" s="454"/>
      <c r="AE20" s="454"/>
      <c r="AF20" s="454"/>
      <c r="AG20" s="454"/>
      <c r="AH20" s="454"/>
      <c r="AI20" s="454"/>
      <c r="AJ20" s="454"/>
      <c r="AK20" s="454"/>
      <c r="AL20" s="454"/>
      <c r="AM20" s="454"/>
      <c r="AN20" s="454"/>
      <c r="AO20" s="454"/>
      <c r="AP20" s="454"/>
      <c r="AQ20" s="454"/>
      <c r="AR20" s="454"/>
      <c r="AS20" s="454"/>
      <c r="AT20" s="454"/>
      <c r="AU20" s="454"/>
      <c r="AV20" s="455"/>
      <c r="AW20" s="23"/>
    </row>
    <row r="21" spans="1:49" x14ac:dyDescent="0.2">
      <c r="A21" s="23"/>
      <c r="B21" s="456"/>
      <c r="C21" s="457"/>
      <c r="D21" s="457"/>
      <c r="E21" s="457"/>
      <c r="F21" s="457"/>
      <c r="G21" s="457"/>
      <c r="H21" s="457"/>
      <c r="I21" s="457"/>
      <c r="J21" s="457"/>
      <c r="K21" s="457"/>
      <c r="L21" s="457"/>
      <c r="M21" s="457"/>
      <c r="N21" s="457"/>
      <c r="O21" s="457"/>
      <c r="P21" s="457"/>
      <c r="Q21" s="457"/>
      <c r="R21" s="457"/>
      <c r="S21" s="457"/>
      <c r="T21" s="457"/>
      <c r="U21" s="457"/>
      <c r="V21" s="457"/>
      <c r="W21" s="457"/>
      <c r="X21" s="457"/>
      <c r="Y21" s="457"/>
      <c r="Z21" s="457"/>
      <c r="AA21" s="457"/>
      <c r="AB21" s="457"/>
      <c r="AC21" s="457"/>
      <c r="AD21" s="457"/>
      <c r="AE21" s="457"/>
      <c r="AF21" s="457"/>
      <c r="AG21" s="457"/>
      <c r="AH21" s="457"/>
      <c r="AI21" s="457"/>
      <c r="AJ21" s="457"/>
      <c r="AK21" s="457"/>
      <c r="AL21" s="457"/>
      <c r="AM21" s="457"/>
      <c r="AN21" s="457"/>
      <c r="AO21" s="457"/>
      <c r="AP21" s="457"/>
      <c r="AQ21" s="457"/>
      <c r="AR21" s="457"/>
      <c r="AS21" s="457"/>
      <c r="AT21" s="457"/>
      <c r="AU21" s="457"/>
      <c r="AV21" s="458"/>
      <c r="AW21" s="23"/>
    </row>
    <row r="22" spans="1:49" x14ac:dyDescent="0.2">
      <c r="A22" s="23"/>
      <c r="B22" s="438">
        <v>2</v>
      </c>
      <c r="C22" s="439"/>
      <c r="D22" s="21"/>
      <c r="E22" s="21"/>
      <c r="F22" s="21"/>
      <c r="G22" s="240" t="s">
        <v>69</v>
      </c>
      <c r="H22" s="430"/>
      <c r="I22" s="430"/>
      <c r="J22" s="430"/>
      <c r="K22" s="430"/>
      <c r="L22" s="430"/>
      <c r="M22" s="430"/>
      <c r="N22" s="430"/>
      <c r="O22" s="430"/>
      <c r="P22" s="430"/>
      <c r="Q22" s="430"/>
      <c r="R22" s="430"/>
      <c r="S22" s="430"/>
      <c r="T22" s="430"/>
      <c r="U22" s="430"/>
      <c r="V22" s="430"/>
      <c r="W22" s="430"/>
      <c r="X22" s="431"/>
      <c r="Y22" s="240" t="s">
        <v>70</v>
      </c>
      <c r="Z22" s="430"/>
      <c r="AA22" s="430"/>
      <c r="AB22" s="430"/>
      <c r="AC22" s="430"/>
      <c r="AD22" s="430"/>
      <c r="AE22" s="430"/>
      <c r="AF22" s="430"/>
      <c r="AG22" s="430"/>
      <c r="AH22" s="430"/>
      <c r="AI22" s="430"/>
      <c r="AJ22" s="430"/>
      <c r="AK22" s="430"/>
      <c r="AL22" s="430"/>
      <c r="AM22" s="430"/>
      <c r="AN22" s="430"/>
      <c r="AO22" s="430"/>
      <c r="AP22" s="430"/>
      <c r="AQ22" s="430"/>
      <c r="AR22" s="430"/>
      <c r="AS22" s="430"/>
      <c r="AT22" s="430"/>
      <c r="AU22" s="430"/>
      <c r="AV22" s="431"/>
      <c r="AW22" s="23"/>
    </row>
    <row r="23" spans="1:49" x14ac:dyDescent="0.2">
      <c r="A23" s="23"/>
      <c r="B23" s="440"/>
      <c r="C23" s="441"/>
      <c r="D23" s="24"/>
      <c r="E23" s="24"/>
      <c r="F23" s="24"/>
      <c r="G23" s="432"/>
      <c r="H23" s="433"/>
      <c r="I23" s="433"/>
      <c r="J23" s="433"/>
      <c r="K23" s="433"/>
      <c r="L23" s="433"/>
      <c r="M23" s="433"/>
      <c r="N23" s="433"/>
      <c r="O23" s="433"/>
      <c r="P23" s="433"/>
      <c r="Q23" s="433"/>
      <c r="R23" s="433"/>
      <c r="S23" s="433"/>
      <c r="T23" s="433"/>
      <c r="U23" s="433"/>
      <c r="V23" s="433"/>
      <c r="W23" s="433"/>
      <c r="X23" s="434"/>
      <c r="Y23" s="432"/>
      <c r="Z23" s="433"/>
      <c r="AA23" s="433"/>
      <c r="AB23" s="433"/>
      <c r="AC23" s="433"/>
      <c r="AD23" s="433"/>
      <c r="AE23" s="433"/>
      <c r="AF23" s="433"/>
      <c r="AG23" s="433"/>
      <c r="AH23" s="433"/>
      <c r="AI23" s="433"/>
      <c r="AJ23" s="433"/>
      <c r="AK23" s="433"/>
      <c r="AL23" s="433"/>
      <c r="AM23" s="433"/>
      <c r="AN23" s="433"/>
      <c r="AO23" s="433"/>
      <c r="AP23" s="433"/>
      <c r="AQ23" s="433"/>
      <c r="AR23" s="433"/>
      <c r="AS23" s="433"/>
      <c r="AT23" s="433"/>
      <c r="AU23" s="433"/>
      <c r="AV23" s="434"/>
      <c r="AW23" s="23"/>
    </row>
    <row r="24" spans="1:49" x14ac:dyDescent="0.2">
      <c r="A24" s="23"/>
      <c r="B24" s="440"/>
      <c r="C24" s="441"/>
      <c r="D24" s="24"/>
      <c r="E24" s="24"/>
      <c r="F24" s="24"/>
      <c r="G24" s="432"/>
      <c r="H24" s="433"/>
      <c r="I24" s="433"/>
      <c r="J24" s="433"/>
      <c r="K24" s="433"/>
      <c r="L24" s="433"/>
      <c r="M24" s="433"/>
      <c r="N24" s="433"/>
      <c r="O24" s="433"/>
      <c r="P24" s="433"/>
      <c r="Q24" s="433"/>
      <c r="R24" s="433"/>
      <c r="S24" s="433"/>
      <c r="T24" s="433"/>
      <c r="U24" s="433"/>
      <c r="V24" s="433"/>
      <c r="W24" s="433"/>
      <c r="X24" s="434"/>
      <c r="Y24" s="432"/>
      <c r="Z24" s="433"/>
      <c r="AA24" s="433"/>
      <c r="AB24" s="433"/>
      <c r="AC24" s="433"/>
      <c r="AD24" s="433"/>
      <c r="AE24" s="433"/>
      <c r="AF24" s="433"/>
      <c r="AG24" s="433"/>
      <c r="AH24" s="433"/>
      <c r="AI24" s="433"/>
      <c r="AJ24" s="433"/>
      <c r="AK24" s="433"/>
      <c r="AL24" s="433"/>
      <c r="AM24" s="433"/>
      <c r="AN24" s="433"/>
      <c r="AO24" s="433"/>
      <c r="AP24" s="433"/>
      <c r="AQ24" s="433"/>
      <c r="AR24" s="433"/>
      <c r="AS24" s="433"/>
      <c r="AT24" s="433"/>
      <c r="AU24" s="433"/>
      <c r="AV24" s="434"/>
      <c r="AW24" s="23"/>
    </row>
    <row r="25" spans="1:49" x14ac:dyDescent="0.2">
      <c r="A25" s="23"/>
      <c r="B25" s="440"/>
      <c r="C25" s="441"/>
      <c r="D25" s="24"/>
      <c r="E25" s="24"/>
      <c r="F25" s="24"/>
      <c r="G25" s="432"/>
      <c r="H25" s="433"/>
      <c r="I25" s="433"/>
      <c r="J25" s="433"/>
      <c r="K25" s="433"/>
      <c r="L25" s="433"/>
      <c r="M25" s="433"/>
      <c r="N25" s="433"/>
      <c r="O25" s="433"/>
      <c r="P25" s="433"/>
      <c r="Q25" s="433"/>
      <c r="R25" s="433"/>
      <c r="S25" s="433"/>
      <c r="T25" s="433"/>
      <c r="U25" s="433"/>
      <c r="V25" s="433"/>
      <c r="W25" s="433"/>
      <c r="X25" s="434"/>
      <c r="Y25" s="432"/>
      <c r="Z25" s="433"/>
      <c r="AA25" s="433"/>
      <c r="AB25" s="433"/>
      <c r="AC25" s="433"/>
      <c r="AD25" s="433"/>
      <c r="AE25" s="433"/>
      <c r="AF25" s="433"/>
      <c r="AG25" s="433"/>
      <c r="AH25" s="433"/>
      <c r="AI25" s="433"/>
      <c r="AJ25" s="433"/>
      <c r="AK25" s="433"/>
      <c r="AL25" s="433"/>
      <c r="AM25" s="433"/>
      <c r="AN25" s="433"/>
      <c r="AO25" s="433"/>
      <c r="AP25" s="433"/>
      <c r="AQ25" s="433"/>
      <c r="AR25" s="433"/>
      <c r="AS25" s="433"/>
      <c r="AT25" s="433"/>
      <c r="AU25" s="433"/>
      <c r="AV25" s="434"/>
      <c r="AW25" s="23"/>
    </row>
    <row r="26" spans="1:49" x14ac:dyDescent="0.2">
      <c r="A26" s="23"/>
      <c r="B26" s="440"/>
      <c r="C26" s="441"/>
      <c r="D26" s="24"/>
      <c r="E26" s="24"/>
      <c r="F26" s="24"/>
      <c r="G26" s="432"/>
      <c r="H26" s="433"/>
      <c r="I26" s="433"/>
      <c r="J26" s="433"/>
      <c r="K26" s="433"/>
      <c r="L26" s="433"/>
      <c r="M26" s="433"/>
      <c r="N26" s="433"/>
      <c r="O26" s="433"/>
      <c r="P26" s="433"/>
      <c r="Q26" s="433"/>
      <c r="R26" s="433"/>
      <c r="S26" s="433"/>
      <c r="T26" s="433"/>
      <c r="U26" s="433"/>
      <c r="V26" s="433"/>
      <c r="W26" s="433"/>
      <c r="X26" s="434"/>
      <c r="Y26" s="432"/>
      <c r="Z26" s="433"/>
      <c r="AA26" s="433"/>
      <c r="AB26" s="433"/>
      <c r="AC26" s="433"/>
      <c r="AD26" s="433"/>
      <c r="AE26" s="433"/>
      <c r="AF26" s="433"/>
      <c r="AG26" s="433"/>
      <c r="AH26" s="433"/>
      <c r="AI26" s="433"/>
      <c r="AJ26" s="433"/>
      <c r="AK26" s="433"/>
      <c r="AL26" s="433"/>
      <c r="AM26" s="433"/>
      <c r="AN26" s="433"/>
      <c r="AO26" s="433"/>
      <c r="AP26" s="433"/>
      <c r="AQ26" s="433"/>
      <c r="AR26" s="433"/>
      <c r="AS26" s="433"/>
      <c r="AT26" s="433"/>
      <c r="AU26" s="433"/>
      <c r="AV26" s="434"/>
      <c r="AW26" s="23"/>
    </row>
    <row r="27" spans="1:49" x14ac:dyDescent="0.2">
      <c r="A27" s="23"/>
      <c r="B27" s="440"/>
      <c r="C27" s="441"/>
      <c r="D27" s="24"/>
      <c r="E27" s="24"/>
      <c r="F27" s="24"/>
      <c r="G27" s="432"/>
      <c r="H27" s="433"/>
      <c r="I27" s="433"/>
      <c r="J27" s="433"/>
      <c r="K27" s="433"/>
      <c r="L27" s="433"/>
      <c r="M27" s="433"/>
      <c r="N27" s="433"/>
      <c r="O27" s="433"/>
      <c r="P27" s="433"/>
      <c r="Q27" s="433"/>
      <c r="R27" s="433"/>
      <c r="S27" s="433"/>
      <c r="T27" s="433"/>
      <c r="U27" s="433"/>
      <c r="V27" s="433"/>
      <c r="W27" s="433"/>
      <c r="X27" s="434"/>
      <c r="Y27" s="432"/>
      <c r="Z27" s="433"/>
      <c r="AA27" s="433"/>
      <c r="AB27" s="433"/>
      <c r="AC27" s="433"/>
      <c r="AD27" s="433"/>
      <c r="AE27" s="433"/>
      <c r="AF27" s="433"/>
      <c r="AG27" s="433"/>
      <c r="AH27" s="433"/>
      <c r="AI27" s="433"/>
      <c r="AJ27" s="433"/>
      <c r="AK27" s="433"/>
      <c r="AL27" s="433"/>
      <c r="AM27" s="433"/>
      <c r="AN27" s="433"/>
      <c r="AO27" s="433"/>
      <c r="AP27" s="433"/>
      <c r="AQ27" s="433"/>
      <c r="AR27" s="433"/>
      <c r="AS27" s="433"/>
      <c r="AT27" s="433"/>
      <c r="AU27" s="433"/>
      <c r="AV27" s="434"/>
      <c r="AW27" s="23"/>
    </row>
    <row r="28" spans="1:49" x14ac:dyDescent="0.2">
      <c r="A28" s="23"/>
      <c r="B28" s="442"/>
      <c r="C28" s="443"/>
      <c r="D28" s="22"/>
      <c r="E28" s="22"/>
      <c r="F28" s="22"/>
      <c r="G28" s="435"/>
      <c r="H28" s="436"/>
      <c r="I28" s="436"/>
      <c r="J28" s="436"/>
      <c r="K28" s="436"/>
      <c r="L28" s="436"/>
      <c r="M28" s="436"/>
      <c r="N28" s="436"/>
      <c r="O28" s="436"/>
      <c r="P28" s="436"/>
      <c r="Q28" s="436"/>
      <c r="R28" s="436"/>
      <c r="S28" s="436"/>
      <c r="T28" s="436"/>
      <c r="U28" s="436"/>
      <c r="V28" s="436"/>
      <c r="W28" s="436"/>
      <c r="X28" s="437"/>
      <c r="Y28" s="435"/>
      <c r="Z28" s="436"/>
      <c r="AA28" s="436"/>
      <c r="AB28" s="436"/>
      <c r="AC28" s="436"/>
      <c r="AD28" s="436"/>
      <c r="AE28" s="436"/>
      <c r="AF28" s="436"/>
      <c r="AG28" s="436"/>
      <c r="AH28" s="436"/>
      <c r="AI28" s="436"/>
      <c r="AJ28" s="436"/>
      <c r="AK28" s="436"/>
      <c r="AL28" s="436"/>
      <c r="AM28" s="436"/>
      <c r="AN28" s="436"/>
      <c r="AO28" s="436"/>
      <c r="AP28" s="436"/>
      <c r="AQ28" s="436"/>
      <c r="AR28" s="436"/>
      <c r="AS28" s="436"/>
      <c r="AT28" s="436"/>
      <c r="AU28" s="436"/>
      <c r="AV28" s="437"/>
      <c r="AW28" s="23"/>
    </row>
    <row r="29" spans="1:49" x14ac:dyDescent="0.2">
      <c r="A29" s="23"/>
      <c r="B29" s="438">
        <v>3</v>
      </c>
      <c r="C29" s="439"/>
      <c r="D29" s="21"/>
      <c r="E29" s="21"/>
      <c r="F29" s="21"/>
      <c r="G29" s="240" t="s">
        <v>216</v>
      </c>
      <c r="H29" s="430"/>
      <c r="I29" s="430"/>
      <c r="J29" s="430"/>
      <c r="K29" s="430"/>
      <c r="L29" s="430"/>
      <c r="M29" s="430"/>
      <c r="N29" s="430"/>
      <c r="O29" s="430"/>
      <c r="P29" s="430"/>
      <c r="Q29" s="430"/>
      <c r="R29" s="430"/>
      <c r="S29" s="430"/>
      <c r="T29" s="430"/>
      <c r="U29" s="430"/>
      <c r="V29" s="430"/>
      <c r="W29" s="430"/>
      <c r="X29" s="431"/>
      <c r="Y29" s="444" t="s">
        <v>71</v>
      </c>
      <c r="Z29" s="445"/>
      <c r="AA29" s="445"/>
      <c r="AB29" s="445"/>
      <c r="AC29" s="445"/>
      <c r="AD29" s="445"/>
      <c r="AE29" s="445"/>
      <c r="AF29" s="445"/>
      <c r="AG29" s="445"/>
      <c r="AH29" s="445"/>
      <c r="AI29" s="445"/>
      <c r="AJ29" s="445"/>
      <c r="AK29" s="445"/>
      <c r="AL29" s="445"/>
      <c r="AM29" s="445"/>
      <c r="AN29" s="445"/>
      <c r="AO29" s="445"/>
      <c r="AP29" s="445"/>
      <c r="AQ29" s="445"/>
      <c r="AR29" s="445"/>
      <c r="AS29" s="445"/>
      <c r="AT29" s="445"/>
      <c r="AU29" s="445"/>
      <c r="AV29" s="446"/>
      <c r="AW29" s="23"/>
    </row>
    <row r="30" spans="1:49" x14ac:dyDescent="0.2">
      <c r="A30" s="23"/>
      <c r="B30" s="440"/>
      <c r="C30" s="441"/>
      <c r="D30" s="24"/>
      <c r="E30" s="24"/>
      <c r="F30" s="24"/>
      <c r="G30" s="432"/>
      <c r="H30" s="433"/>
      <c r="I30" s="433"/>
      <c r="J30" s="433"/>
      <c r="K30" s="433"/>
      <c r="L30" s="433"/>
      <c r="M30" s="433"/>
      <c r="N30" s="433"/>
      <c r="O30" s="433"/>
      <c r="P30" s="433"/>
      <c r="Q30" s="433"/>
      <c r="R30" s="433"/>
      <c r="S30" s="433"/>
      <c r="T30" s="433"/>
      <c r="U30" s="433"/>
      <c r="V30" s="433"/>
      <c r="W30" s="433"/>
      <c r="X30" s="434"/>
      <c r="Y30" s="447"/>
      <c r="Z30" s="448"/>
      <c r="AA30" s="448"/>
      <c r="AB30" s="448"/>
      <c r="AC30" s="448"/>
      <c r="AD30" s="448"/>
      <c r="AE30" s="448"/>
      <c r="AF30" s="448"/>
      <c r="AG30" s="448"/>
      <c r="AH30" s="448"/>
      <c r="AI30" s="448"/>
      <c r="AJ30" s="448"/>
      <c r="AK30" s="448"/>
      <c r="AL30" s="448"/>
      <c r="AM30" s="448"/>
      <c r="AN30" s="448"/>
      <c r="AO30" s="448"/>
      <c r="AP30" s="448"/>
      <c r="AQ30" s="448"/>
      <c r="AR30" s="448"/>
      <c r="AS30" s="448"/>
      <c r="AT30" s="448"/>
      <c r="AU30" s="448"/>
      <c r="AV30" s="449"/>
      <c r="AW30" s="23"/>
    </row>
    <row r="31" spans="1:49" x14ac:dyDescent="0.2">
      <c r="A31" s="23"/>
      <c r="B31" s="440"/>
      <c r="C31" s="441"/>
      <c r="D31" s="24"/>
      <c r="E31" s="24"/>
      <c r="F31" s="24"/>
      <c r="G31" s="432"/>
      <c r="H31" s="433"/>
      <c r="I31" s="433"/>
      <c r="J31" s="433"/>
      <c r="K31" s="433"/>
      <c r="L31" s="433"/>
      <c r="M31" s="433"/>
      <c r="N31" s="433"/>
      <c r="O31" s="433"/>
      <c r="P31" s="433"/>
      <c r="Q31" s="433"/>
      <c r="R31" s="433"/>
      <c r="S31" s="433"/>
      <c r="T31" s="433"/>
      <c r="U31" s="433"/>
      <c r="V31" s="433"/>
      <c r="W31" s="433"/>
      <c r="X31" s="434"/>
      <c r="Y31" s="447"/>
      <c r="Z31" s="448"/>
      <c r="AA31" s="448"/>
      <c r="AB31" s="448"/>
      <c r="AC31" s="448"/>
      <c r="AD31" s="448"/>
      <c r="AE31" s="448"/>
      <c r="AF31" s="448"/>
      <c r="AG31" s="448"/>
      <c r="AH31" s="448"/>
      <c r="AI31" s="448"/>
      <c r="AJ31" s="448"/>
      <c r="AK31" s="448"/>
      <c r="AL31" s="448"/>
      <c r="AM31" s="448"/>
      <c r="AN31" s="448"/>
      <c r="AO31" s="448"/>
      <c r="AP31" s="448"/>
      <c r="AQ31" s="448"/>
      <c r="AR31" s="448"/>
      <c r="AS31" s="448"/>
      <c r="AT31" s="448"/>
      <c r="AU31" s="448"/>
      <c r="AV31" s="449"/>
      <c r="AW31" s="23"/>
    </row>
    <row r="32" spans="1:49" x14ac:dyDescent="0.2">
      <c r="A32" s="23"/>
      <c r="B32" s="440"/>
      <c r="C32" s="441"/>
      <c r="D32" s="24"/>
      <c r="E32" s="24"/>
      <c r="F32" s="24"/>
      <c r="G32" s="432"/>
      <c r="H32" s="433"/>
      <c r="I32" s="433"/>
      <c r="J32" s="433"/>
      <c r="K32" s="433"/>
      <c r="L32" s="433"/>
      <c r="M32" s="433"/>
      <c r="N32" s="433"/>
      <c r="O32" s="433"/>
      <c r="P32" s="433"/>
      <c r="Q32" s="433"/>
      <c r="R32" s="433"/>
      <c r="S32" s="433"/>
      <c r="T32" s="433"/>
      <c r="U32" s="433"/>
      <c r="V32" s="433"/>
      <c r="W32" s="433"/>
      <c r="X32" s="434"/>
      <c r="Y32" s="447"/>
      <c r="Z32" s="448"/>
      <c r="AA32" s="448"/>
      <c r="AB32" s="448"/>
      <c r="AC32" s="448"/>
      <c r="AD32" s="448"/>
      <c r="AE32" s="448"/>
      <c r="AF32" s="448"/>
      <c r="AG32" s="448"/>
      <c r="AH32" s="448"/>
      <c r="AI32" s="448"/>
      <c r="AJ32" s="448"/>
      <c r="AK32" s="448"/>
      <c r="AL32" s="448"/>
      <c r="AM32" s="448"/>
      <c r="AN32" s="448"/>
      <c r="AO32" s="448"/>
      <c r="AP32" s="448"/>
      <c r="AQ32" s="448"/>
      <c r="AR32" s="448"/>
      <c r="AS32" s="448"/>
      <c r="AT32" s="448"/>
      <c r="AU32" s="448"/>
      <c r="AV32" s="449"/>
      <c r="AW32" s="23"/>
    </row>
    <row r="33" spans="1:49" x14ac:dyDescent="0.2">
      <c r="A33" s="23"/>
      <c r="B33" s="440"/>
      <c r="C33" s="441"/>
      <c r="D33" s="24"/>
      <c r="E33" s="24"/>
      <c r="F33" s="24"/>
      <c r="G33" s="432"/>
      <c r="H33" s="433"/>
      <c r="I33" s="433"/>
      <c r="J33" s="433"/>
      <c r="K33" s="433"/>
      <c r="L33" s="433"/>
      <c r="M33" s="433"/>
      <c r="N33" s="433"/>
      <c r="O33" s="433"/>
      <c r="P33" s="433"/>
      <c r="Q33" s="433"/>
      <c r="R33" s="433"/>
      <c r="S33" s="433"/>
      <c r="T33" s="433"/>
      <c r="U33" s="433"/>
      <c r="V33" s="433"/>
      <c r="W33" s="433"/>
      <c r="X33" s="434"/>
      <c r="Y33" s="447"/>
      <c r="Z33" s="448"/>
      <c r="AA33" s="448"/>
      <c r="AB33" s="448"/>
      <c r="AC33" s="448"/>
      <c r="AD33" s="448"/>
      <c r="AE33" s="448"/>
      <c r="AF33" s="448"/>
      <c r="AG33" s="448"/>
      <c r="AH33" s="448"/>
      <c r="AI33" s="448"/>
      <c r="AJ33" s="448"/>
      <c r="AK33" s="448"/>
      <c r="AL33" s="448"/>
      <c r="AM33" s="448"/>
      <c r="AN33" s="448"/>
      <c r="AO33" s="448"/>
      <c r="AP33" s="448"/>
      <c r="AQ33" s="448"/>
      <c r="AR33" s="448"/>
      <c r="AS33" s="448"/>
      <c r="AT33" s="448"/>
      <c r="AU33" s="448"/>
      <c r="AV33" s="449"/>
      <c r="AW33" s="23"/>
    </row>
    <row r="34" spans="1:49" x14ac:dyDescent="0.2">
      <c r="A34" s="23"/>
      <c r="B34" s="440"/>
      <c r="C34" s="441"/>
      <c r="D34" s="24"/>
      <c r="E34" s="24"/>
      <c r="F34" s="24"/>
      <c r="G34" s="432"/>
      <c r="H34" s="433"/>
      <c r="I34" s="433"/>
      <c r="J34" s="433"/>
      <c r="K34" s="433"/>
      <c r="L34" s="433"/>
      <c r="M34" s="433"/>
      <c r="N34" s="433"/>
      <c r="O34" s="433"/>
      <c r="P34" s="433"/>
      <c r="Q34" s="433"/>
      <c r="R34" s="433"/>
      <c r="S34" s="433"/>
      <c r="T34" s="433"/>
      <c r="U34" s="433"/>
      <c r="V34" s="433"/>
      <c r="W34" s="433"/>
      <c r="X34" s="434"/>
      <c r="Y34" s="447"/>
      <c r="Z34" s="448"/>
      <c r="AA34" s="448"/>
      <c r="AB34" s="448"/>
      <c r="AC34" s="448"/>
      <c r="AD34" s="448"/>
      <c r="AE34" s="448"/>
      <c r="AF34" s="448"/>
      <c r="AG34" s="448"/>
      <c r="AH34" s="448"/>
      <c r="AI34" s="448"/>
      <c r="AJ34" s="448"/>
      <c r="AK34" s="448"/>
      <c r="AL34" s="448"/>
      <c r="AM34" s="448"/>
      <c r="AN34" s="448"/>
      <c r="AO34" s="448"/>
      <c r="AP34" s="448"/>
      <c r="AQ34" s="448"/>
      <c r="AR34" s="448"/>
      <c r="AS34" s="448"/>
      <c r="AT34" s="448"/>
      <c r="AU34" s="448"/>
      <c r="AV34" s="449"/>
      <c r="AW34" s="23"/>
    </row>
    <row r="35" spans="1:49" x14ac:dyDescent="0.2">
      <c r="A35" s="23"/>
      <c r="B35" s="442"/>
      <c r="C35" s="443"/>
      <c r="D35" s="22"/>
      <c r="E35" s="22"/>
      <c r="F35" s="22"/>
      <c r="G35" s="435"/>
      <c r="H35" s="436"/>
      <c r="I35" s="436"/>
      <c r="J35" s="436"/>
      <c r="K35" s="436"/>
      <c r="L35" s="436"/>
      <c r="M35" s="436"/>
      <c r="N35" s="436"/>
      <c r="O35" s="436"/>
      <c r="P35" s="436"/>
      <c r="Q35" s="436"/>
      <c r="R35" s="436"/>
      <c r="S35" s="436"/>
      <c r="T35" s="436"/>
      <c r="U35" s="436"/>
      <c r="V35" s="436"/>
      <c r="W35" s="436"/>
      <c r="X35" s="437"/>
      <c r="Y35" s="450"/>
      <c r="Z35" s="451"/>
      <c r="AA35" s="451"/>
      <c r="AB35" s="451"/>
      <c r="AC35" s="451"/>
      <c r="AD35" s="451"/>
      <c r="AE35" s="451"/>
      <c r="AF35" s="451"/>
      <c r="AG35" s="451"/>
      <c r="AH35" s="451"/>
      <c r="AI35" s="451"/>
      <c r="AJ35" s="451"/>
      <c r="AK35" s="451"/>
      <c r="AL35" s="451"/>
      <c r="AM35" s="451"/>
      <c r="AN35" s="451"/>
      <c r="AO35" s="451"/>
      <c r="AP35" s="451"/>
      <c r="AQ35" s="451"/>
      <c r="AR35" s="451"/>
      <c r="AS35" s="451"/>
      <c r="AT35" s="451"/>
      <c r="AU35" s="451"/>
      <c r="AV35" s="452"/>
      <c r="AW35" s="23"/>
    </row>
    <row r="36" spans="1:49" ht="12" customHeight="1" x14ac:dyDescent="0.2">
      <c r="A36" s="23"/>
      <c r="B36" s="438">
        <v>4</v>
      </c>
      <c r="C36" s="439"/>
      <c r="D36" s="21"/>
      <c r="E36" s="21"/>
      <c r="F36" s="21"/>
      <c r="G36" s="240" t="s">
        <v>171</v>
      </c>
      <c r="H36" s="430"/>
      <c r="I36" s="430"/>
      <c r="J36" s="430"/>
      <c r="K36" s="430"/>
      <c r="L36" s="430"/>
      <c r="M36" s="430"/>
      <c r="N36" s="430"/>
      <c r="O36" s="430"/>
      <c r="P36" s="430"/>
      <c r="Q36" s="430"/>
      <c r="R36" s="430"/>
      <c r="S36" s="430"/>
      <c r="T36" s="430"/>
      <c r="U36" s="430"/>
      <c r="V36" s="430"/>
      <c r="W36" s="430"/>
      <c r="X36" s="431"/>
      <c r="Y36" s="444" t="s">
        <v>172</v>
      </c>
      <c r="Z36" s="445"/>
      <c r="AA36" s="445"/>
      <c r="AB36" s="445"/>
      <c r="AC36" s="445"/>
      <c r="AD36" s="445"/>
      <c r="AE36" s="445"/>
      <c r="AF36" s="445"/>
      <c r="AG36" s="445"/>
      <c r="AH36" s="445"/>
      <c r="AI36" s="445"/>
      <c r="AJ36" s="445"/>
      <c r="AK36" s="445"/>
      <c r="AL36" s="445"/>
      <c r="AM36" s="445"/>
      <c r="AN36" s="445"/>
      <c r="AO36" s="445"/>
      <c r="AP36" s="445"/>
      <c r="AQ36" s="445"/>
      <c r="AR36" s="445"/>
      <c r="AS36" s="445"/>
      <c r="AT36" s="445"/>
      <c r="AU36" s="445"/>
      <c r="AV36" s="446"/>
      <c r="AW36" s="23"/>
    </row>
    <row r="37" spans="1:49" x14ac:dyDescent="0.2">
      <c r="A37" s="23"/>
      <c r="B37" s="440"/>
      <c r="C37" s="441"/>
      <c r="D37" s="24"/>
      <c r="E37" s="24"/>
      <c r="F37" s="24"/>
      <c r="G37" s="432"/>
      <c r="H37" s="433"/>
      <c r="I37" s="433"/>
      <c r="J37" s="433"/>
      <c r="K37" s="433"/>
      <c r="L37" s="433"/>
      <c r="M37" s="433"/>
      <c r="N37" s="433"/>
      <c r="O37" s="433"/>
      <c r="P37" s="433"/>
      <c r="Q37" s="433"/>
      <c r="R37" s="433"/>
      <c r="S37" s="433"/>
      <c r="T37" s="433"/>
      <c r="U37" s="433"/>
      <c r="V37" s="433"/>
      <c r="W37" s="433"/>
      <c r="X37" s="434"/>
      <c r="Y37" s="447"/>
      <c r="Z37" s="448"/>
      <c r="AA37" s="448"/>
      <c r="AB37" s="448"/>
      <c r="AC37" s="448"/>
      <c r="AD37" s="448"/>
      <c r="AE37" s="448"/>
      <c r="AF37" s="448"/>
      <c r="AG37" s="448"/>
      <c r="AH37" s="448"/>
      <c r="AI37" s="448"/>
      <c r="AJ37" s="448"/>
      <c r="AK37" s="448"/>
      <c r="AL37" s="448"/>
      <c r="AM37" s="448"/>
      <c r="AN37" s="448"/>
      <c r="AO37" s="448"/>
      <c r="AP37" s="448"/>
      <c r="AQ37" s="448"/>
      <c r="AR37" s="448"/>
      <c r="AS37" s="448"/>
      <c r="AT37" s="448"/>
      <c r="AU37" s="448"/>
      <c r="AV37" s="449"/>
      <c r="AW37" s="23"/>
    </row>
    <row r="38" spans="1:49" x14ac:dyDescent="0.2">
      <c r="A38" s="23"/>
      <c r="B38" s="440"/>
      <c r="C38" s="441"/>
      <c r="D38" s="24"/>
      <c r="E38" s="24"/>
      <c r="F38" s="24"/>
      <c r="G38" s="432"/>
      <c r="H38" s="433"/>
      <c r="I38" s="433"/>
      <c r="J38" s="433"/>
      <c r="K38" s="433"/>
      <c r="L38" s="433"/>
      <c r="M38" s="433"/>
      <c r="N38" s="433"/>
      <c r="O38" s="433"/>
      <c r="P38" s="433"/>
      <c r="Q38" s="433"/>
      <c r="R38" s="433"/>
      <c r="S38" s="433"/>
      <c r="T38" s="433"/>
      <c r="U38" s="433"/>
      <c r="V38" s="433"/>
      <c r="W38" s="433"/>
      <c r="X38" s="434"/>
      <c r="Y38" s="447"/>
      <c r="Z38" s="448"/>
      <c r="AA38" s="448"/>
      <c r="AB38" s="448"/>
      <c r="AC38" s="448"/>
      <c r="AD38" s="448"/>
      <c r="AE38" s="448"/>
      <c r="AF38" s="448"/>
      <c r="AG38" s="448"/>
      <c r="AH38" s="448"/>
      <c r="AI38" s="448"/>
      <c r="AJ38" s="448"/>
      <c r="AK38" s="448"/>
      <c r="AL38" s="448"/>
      <c r="AM38" s="448"/>
      <c r="AN38" s="448"/>
      <c r="AO38" s="448"/>
      <c r="AP38" s="448"/>
      <c r="AQ38" s="448"/>
      <c r="AR38" s="448"/>
      <c r="AS38" s="448"/>
      <c r="AT38" s="448"/>
      <c r="AU38" s="448"/>
      <c r="AV38" s="449"/>
      <c r="AW38" s="23"/>
    </row>
    <row r="39" spans="1:49" x14ac:dyDescent="0.2">
      <c r="A39" s="23"/>
      <c r="B39" s="440"/>
      <c r="C39" s="441"/>
      <c r="D39" s="24"/>
      <c r="E39" s="24"/>
      <c r="F39" s="24"/>
      <c r="G39" s="432"/>
      <c r="H39" s="433"/>
      <c r="I39" s="433"/>
      <c r="J39" s="433"/>
      <c r="K39" s="433"/>
      <c r="L39" s="433"/>
      <c r="M39" s="433"/>
      <c r="N39" s="433"/>
      <c r="O39" s="433"/>
      <c r="P39" s="433"/>
      <c r="Q39" s="433"/>
      <c r="R39" s="433"/>
      <c r="S39" s="433"/>
      <c r="T39" s="433"/>
      <c r="U39" s="433"/>
      <c r="V39" s="433"/>
      <c r="W39" s="433"/>
      <c r="X39" s="434"/>
      <c r="Y39" s="447"/>
      <c r="Z39" s="448"/>
      <c r="AA39" s="448"/>
      <c r="AB39" s="448"/>
      <c r="AC39" s="448"/>
      <c r="AD39" s="448"/>
      <c r="AE39" s="448"/>
      <c r="AF39" s="448"/>
      <c r="AG39" s="448"/>
      <c r="AH39" s="448"/>
      <c r="AI39" s="448"/>
      <c r="AJ39" s="448"/>
      <c r="AK39" s="448"/>
      <c r="AL39" s="448"/>
      <c r="AM39" s="448"/>
      <c r="AN39" s="448"/>
      <c r="AO39" s="448"/>
      <c r="AP39" s="448"/>
      <c r="AQ39" s="448"/>
      <c r="AR39" s="448"/>
      <c r="AS39" s="448"/>
      <c r="AT39" s="448"/>
      <c r="AU39" s="448"/>
      <c r="AV39" s="449"/>
      <c r="AW39" s="23"/>
    </row>
    <row r="40" spans="1:49" x14ac:dyDescent="0.2">
      <c r="A40" s="23"/>
      <c r="B40" s="440"/>
      <c r="C40" s="441"/>
      <c r="D40" s="24"/>
      <c r="E40" s="24"/>
      <c r="F40" s="24"/>
      <c r="G40" s="432"/>
      <c r="H40" s="433"/>
      <c r="I40" s="433"/>
      <c r="J40" s="433"/>
      <c r="K40" s="433"/>
      <c r="L40" s="433"/>
      <c r="M40" s="433"/>
      <c r="N40" s="433"/>
      <c r="O40" s="433"/>
      <c r="P40" s="433"/>
      <c r="Q40" s="433"/>
      <c r="R40" s="433"/>
      <c r="S40" s="433"/>
      <c r="T40" s="433"/>
      <c r="U40" s="433"/>
      <c r="V40" s="433"/>
      <c r="W40" s="433"/>
      <c r="X40" s="434"/>
      <c r="Y40" s="447"/>
      <c r="Z40" s="448"/>
      <c r="AA40" s="448"/>
      <c r="AB40" s="448"/>
      <c r="AC40" s="448"/>
      <c r="AD40" s="448"/>
      <c r="AE40" s="448"/>
      <c r="AF40" s="448"/>
      <c r="AG40" s="448"/>
      <c r="AH40" s="448"/>
      <c r="AI40" s="448"/>
      <c r="AJ40" s="448"/>
      <c r="AK40" s="448"/>
      <c r="AL40" s="448"/>
      <c r="AM40" s="448"/>
      <c r="AN40" s="448"/>
      <c r="AO40" s="448"/>
      <c r="AP40" s="448"/>
      <c r="AQ40" s="448"/>
      <c r="AR40" s="448"/>
      <c r="AS40" s="448"/>
      <c r="AT40" s="448"/>
      <c r="AU40" s="448"/>
      <c r="AV40" s="449"/>
      <c r="AW40" s="23"/>
    </row>
    <row r="41" spans="1:49" x14ac:dyDescent="0.2">
      <c r="A41" s="23"/>
      <c r="B41" s="442"/>
      <c r="C41" s="443"/>
      <c r="D41" s="22"/>
      <c r="E41" s="22"/>
      <c r="F41" s="22"/>
      <c r="G41" s="435"/>
      <c r="H41" s="436"/>
      <c r="I41" s="436"/>
      <c r="J41" s="436"/>
      <c r="K41" s="436"/>
      <c r="L41" s="436"/>
      <c r="M41" s="436"/>
      <c r="N41" s="436"/>
      <c r="O41" s="436"/>
      <c r="P41" s="436"/>
      <c r="Q41" s="436"/>
      <c r="R41" s="436"/>
      <c r="S41" s="436"/>
      <c r="T41" s="436"/>
      <c r="U41" s="436"/>
      <c r="V41" s="436"/>
      <c r="W41" s="436"/>
      <c r="X41" s="437"/>
      <c r="Y41" s="450"/>
      <c r="Z41" s="451"/>
      <c r="AA41" s="451"/>
      <c r="AB41" s="451"/>
      <c r="AC41" s="451"/>
      <c r="AD41" s="451"/>
      <c r="AE41" s="451"/>
      <c r="AF41" s="451"/>
      <c r="AG41" s="451"/>
      <c r="AH41" s="451"/>
      <c r="AI41" s="451"/>
      <c r="AJ41" s="451"/>
      <c r="AK41" s="451"/>
      <c r="AL41" s="451"/>
      <c r="AM41" s="451"/>
      <c r="AN41" s="451"/>
      <c r="AO41" s="451"/>
      <c r="AP41" s="451"/>
      <c r="AQ41" s="451"/>
      <c r="AR41" s="451"/>
      <c r="AS41" s="451"/>
      <c r="AT41" s="451"/>
      <c r="AU41" s="451"/>
      <c r="AV41" s="452"/>
      <c r="AW41" s="23"/>
    </row>
    <row r="42" spans="1:49" x14ac:dyDescent="0.2">
      <c r="A42" s="23"/>
      <c r="B42" s="453" t="s">
        <v>72</v>
      </c>
      <c r="C42" s="454"/>
      <c r="D42" s="454"/>
      <c r="E42" s="454"/>
      <c r="F42" s="454"/>
      <c r="G42" s="454"/>
      <c r="H42" s="454"/>
      <c r="I42" s="454"/>
      <c r="J42" s="454"/>
      <c r="K42" s="454"/>
      <c r="L42" s="454"/>
      <c r="M42" s="454"/>
      <c r="N42" s="454"/>
      <c r="O42" s="454"/>
      <c r="P42" s="454"/>
      <c r="Q42" s="454"/>
      <c r="R42" s="454"/>
      <c r="S42" s="454"/>
      <c r="T42" s="454"/>
      <c r="U42" s="454"/>
      <c r="V42" s="454"/>
      <c r="W42" s="454"/>
      <c r="X42" s="454"/>
      <c r="Y42" s="454"/>
      <c r="Z42" s="454"/>
      <c r="AA42" s="454"/>
      <c r="AB42" s="454"/>
      <c r="AC42" s="454"/>
      <c r="AD42" s="454"/>
      <c r="AE42" s="454"/>
      <c r="AF42" s="454"/>
      <c r="AG42" s="454"/>
      <c r="AH42" s="454"/>
      <c r="AI42" s="454"/>
      <c r="AJ42" s="454"/>
      <c r="AK42" s="454"/>
      <c r="AL42" s="454"/>
      <c r="AM42" s="454"/>
      <c r="AN42" s="454"/>
      <c r="AO42" s="454"/>
      <c r="AP42" s="454"/>
      <c r="AQ42" s="454"/>
      <c r="AR42" s="454"/>
      <c r="AS42" s="454"/>
      <c r="AT42" s="454"/>
      <c r="AU42" s="454"/>
      <c r="AV42" s="455"/>
      <c r="AW42" s="23"/>
    </row>
    <row r="43" spans="1:49" x14ac:dyDescent="0.2">
      <c r="A43" s="23"/>
      <c r="B43" s="456"/>
      <c r="C43" s="457"/>
      <c r="D43" s="457"/>
      <c r="E43" s="457"/>
      <c r="F43" s="457"/>
      <c r="G43" s="457"/>
      <c r="H43" s="457"/>
      <c r="I43" s="457"/>
      <c r="J43" s="457"/>
      <c r="K43" s="457"/>
      <c r="L43" s="457"/>
      <c r="M43" s="457"/>
      <c r="N43" s="457"/>
      <c r="O43" s="457"/>
      <c r="P43" s="457"/>
      <c r="Q43" s="457"/>
      <c r="R43" s="457"/>
      <c r="S43" s="457"/>
      <c r="T43" s="457"/>
      <c r="U43" s="457"/>
      <c r="V43" s="457"/>
      <c r="W43" s="457"/>
      <c r="X43" s="457"/>
      <c r="Y43" s="457"/>
      <c r="Z43" s="457"/>
      <c r="AA43" s="457"/>
      <c r="AB43" s="457"/>
      <c r="AC43" s="457"/>
      <c r="AD43" s="457"/>
      <c r="AE43" s="457"/>
      <c r="AF43" s="457"/>
      <c r="AG43" s="457"/>
      <c r="AH43" s="457"/>
      <c r="AI43" s="457"/>
      <c r="AJ43" s="457"/>
      <c r="AK43" s="457"/>
      <c r="AL43" s="457"/>
      <c r="AM43" s="457"/>
      <c r="AN43" s="457"/>
      <c r="AO43" s="457"/>
      <c r="AP43" s="457"/>
      <c r="AQ43" s="457"/>
      <c r="AR43" s="457"/>
      <c r="AS43" s="457"/>
      <c r="AT43" s="457"/>
      <c r="AU43" s="457"/>
      <c r="AV43" s="458"/>
      <c r="AW43" s="23"/>
    </row>
    <row r="44" spans="1:49" ht="12" customHeight="1" x14ac:dyDescent="0.2">
      <c r="A44" s="23"/>
      <c r="B44" s="438">
        <v>5</v>
      </c>
      <c r="C44" s="439"/>
      <c r="D44" s="21"/>
      <c r="E44" s="21"/>
      <c r="F44" s="21"/>
      <c r="G44" s="459" t="s">
        <v>73</v>
      </c>
      <c r="H44" s="460"/>
      <c r="I44" s="460"/>
      <c r="J44" s="460"/>
      <c r="K44" s="460"/>
      <c r="L44" s="460"/>
      <c r="M44" s="460"/>
      <c r="N44" s="460"/>
      <c r="O44" s="460"/>
      <c r="P44" s="460"/>
      <c r="Q44" s="460"/>
      <c r="R44" s="460"/>
      <c r="S44" s="460"/>
      <c r="T44" s="460"/>
      <c r="U44" s="460"/>
      <c r="V44" s="460"/>
      <c r="W44" s="460"/>
      <c r="X44" s="461"/>
      <c r="Y44" s="444" t="s">
        <v>122</v>
      </c>
      <c r="Z44" s="445"/>
      <c r="AA44" s="445"/>
      <c r="AB44" s="445"/>
      <c r="AC44" s="445"/>
      <c r="AD44" s="445"/>
      <c r="AE44" s="445"/>
      <c r="AF44" s="445"/>
      <c r="AG44" s="445"/>
      <c r="AH44" s="445"/>
      <c r="AI44" s="445"/>
      <c r="AJ44" s="445"/>
      <c r="AK44" s="445"/>
      <c r="AL44" s="445"/>
      <c r="AM44" s="445"/>
      <c r="AN44" s="445"/>
      <c r="AO44" s="445"/>
      <c r="AP44" s="445"/>
      <c r="AQ44" s="445"/>
      <c r="AR44" s="445"/>
      <c r="AS44" s="445"/>
      <c r="AT44" s="445"/>
      <c r="AU44" s="445"/>
      <c r="AV44" s="446"/>
      <c r="AW44" s="23"/>
    </row>
    <row r="45" spans="1:49" ht="19.5" customHeight="1" x14ac:dyDescent="0.2">
      <c r="A45" s="23"/>
      <c r="B45" s="440"/>
      <c r="C45" s="441"/>
      <c r="D45" s="24"/>
      <c r="E45" s="24"/>
      <c r="F45" s="24"/>
      <c r="G45" s="462"/>
      <c r="H45" s="463"/>
      <c r="I45" s="463"/>
      <c r="J45" s="463"/>
      <c r="K45" s="463"/>
      <c r="L45" s="463"/>
      <c r="M45" s="463"/>
      <c r="N45" s="463"/>
      <c r="O45" s="463"/>
      <c r="P45" s="463"/>
      <c r="Q45" s="463"/>
      <c r="R45" s="463"/>
      <c r="S45" s="463"/>
      <c r="T45" s="463"/>
      <c r="U45" s="463"/>
      <c r="V45" s="463"/>
      <c r="W45" s="463"/>
      <c r="X45" s="464"/>
      <c r="Y45" s="447"/>
      <c r="Z45" s="448"/>
      <c r="AA45" s="448"/>
      <c r="AB45" s="448"/>
      <c r="AC45" s="448"/>
      <c r="AD45" s="448"/>
      <c r="AE45" s="448"/>
      <c r="AF45" s="448"/>
      <c r="AG45" s="448"/>
      <c r="AH45" s="448"/>
      <c r="AI45" s="448"/>
      <c r="AJ45" s="448"/>
      <c r="AK45" s="448"/>
      <c r="AL45" s="448"/>
      <c r="AM45" s="448"/>
      <c r="AN45" s="448"/>
      <c r="AO45" s="448"/>
      <c r="AP45" s="448"/>
      <c r="AQ45" s="448"/>
      <c r="AR45" s="448"/>
      <c r="AS45" s="448"/>
      <c r="AT45" s="448"/>
      <c r="AU45" s="448"/>
      <c r="AV45" s="449"/>
      <c r="AW45" s="23"/>
    </row>
    <row r="46" spans="1:49" ht="18.75" customHeight="1" x14ac:dyDescent="0.2">
      <c r="A46" s="23"/>
      <c r="B46" s="442"/>
      <c r="C46" s="443"/>
      <c r="D46" s="22"/>
      <c r="E46" s="22"/>
      <c r="F46" s="22"/>
      <c r="G46" s="465"/>
      <c r="H46" s="466"/>
      <c r="I46" s="466"/>
      <c r="J46" s="466"/>
      <c r="K46" s="466"/>
      <c r="L46" s="466"/>
      <c r="M46" s="466"/>
      <c r="N46" s="466"/>
      <c r="O46" s="466"/>
      <c r="P46" s="466"/>
      <c r="Q46" s="466"/>
      <c r="R46" s="466"/>
      <c r="S46" s="466"/>
      <c r="T46" s="466"/>
      <c r="U46" s="466"/>
      <c r="V46" s="466"/>
      <c r="W46" s="466"/>
      <c r="X46" s="467"/>
      <c r="Y46" s="450"/>
      <c r="Z46" s="451"/>
      <c r="AA46" s="451"/>
      <c r="AB46" s="451"/>
      <c r="AC46" s="451"/>
      <c r="AD46" s="451"/>
      <c r="AE46" s="451"/>
      <c r="AF46" s="451"/>
      <c r="AG46" s="451"/>
      <c r="AH46" s="451"/>
      <c r="AI46" s="451"/>
      <c r="AJ46" s="451"/>
      <c r="AK46" s="451"/>
      <c r="AL46" s="451"/>
      <c r="AM46" s="451"/>
      <c r="AN46" s="451"/>
      <c r="AO46" s="451"/>
      <c r="AP46" s="451"/>
      <c r="AQ46" s="451"/>
      <c r="AR46" s="451"/>
      <c r="AS46" s="451"/>
      <c r="AT46" s="451"/>
      <c r="AU46" s="451"/>
      <c r="AV46" s="452"/>
      <c r="AW46" s="23"/>
    </row>
    <row r="47" spans="1:49" x14ac:dyDescent="0.2">
      <c r="A47" s="23"/>
      <c r="B47" s="453" t="s">
        <v>74</v>
      </c>
      <c r="C47" s="454"/>
      <c r="D47" s="454"/>
      <c r="E47" s="454"/>
      <c r="F47" s="454"/>
      <c r="G47" s="454"/>
      <c r="H47" s="454"/>
      <c r="I47" s="454"/>
      <c r="J47" s="454"/>
      <c r="K47" s="454"/>
      <c r="L47" s="454"/>
      <c r="M47" s="454"/>
      <c r="N47" s="454"/>
      <c r="O47" s="454"/>
      <c r="P47" s="454"/>
      <c r="Q47" s="454"/>
      <c r="R47" s="454"/>
      <c r="S47" s="454"/>
      <c r="T47" s="454"/>
      <c r="U47" s="454"/>
      <c r="V47" s="454"/>
      <c r="W47" s="454"/>
      <c r="X47" s="454"/>
      <c r="Y47" s="454"/>
      <c r="Z47" s="454"/>
      <c r="AA47" s="454"/>
      <c r="AB47" s="454"/>
      <c r="AC47" s="454"/>
      <c r="AD47" s="454"/>
      <c r="AE47" s="454"/>
      <c r="AF47" s="454"/>
      <c r="AG47" s="454"/>
      <c r="AH47" s="454"/>
      <c r="AI47" s="454"/>
      <c r="AJ47" s="454"/>
      <c r="AK47" s="454"/>
      <c r="AL47" s="454"/>
      <c r="AM47" s="454"/>
      <c r="AN47" s="454"/>
      <c r="AO47" s="454"/>
      <c r="AP47" s="454"/>
      <c r="AQ47" s="454"/>
      <c r="AR47" s="454"/>
      <c r="AS47" s="454"/>
      <c r="AT47" s="454"/>
      <c r="AU47" s="454"/>
      <c r="AV47" s="455"/>
      <c r="AW47" s="23"/>
    </row>
    <row r="48" spans="1:49" x14ac:dyDescent="0.2">
      <c r="A48" s="23"/>
      <c r="B48" s="456"/>
      <c r="C48" s="457"/>
      <c r="D48" s="457"/>
      <c r="E48" s="457"/>
      <c r="F48" s="457"/>
      <c r="G48" s="457"/>
      <c r="H48" s="457"/>
      <c r="I48" s="457"/>
      <c r="J48" s="457"/>
      <c r="K48" s="457"/>
      <c r="L48" s="457"/>
      <c r="M48" s="457"/>
      <c r="N48" s="457"/>
      <c r="O48" s="457"/>
      <c r="P48" s="457"/>
      <c r="Q48" s="457"/>
      <c r="R48" s="457"/>
      <c r="S48" s="457"/>
      <c r="T48" s="457"/>
      <c r="U48" s="457"/>
      <c r="V48" s="457"/>
      <c r="W48" s="457"/>
      <c r="X48" s="457"/>
      <c r="Y48" s="457"/>
      <c r="Z48" s="457"/>
      <c r="AA48" s="457"/>
      <c r="AB48" s="457"/>
      <c r="AC48" s="457"/>
      <c r="AD48" s="457"/>
      <c r="AE48" s="457"/>
      <c r="AF48" s="457"/>
      <c r="AG48" s="457"/>
      <c r="AH48" s="457"/>
      <c r="AI48" s="457"/>
      <c r="AJ48" s="457"/>
      <c r="AK48" s="457"/>
      <c r="AL48" s="457"/>
      <c r="AM48" s="457"/>
      <c r="AN48" s="457"/>
      <c r="AO48" s="457"/>
      <c r="AP48" s="457"/>
      <c r="AQ48" s="457"/>
      <c r="AR48" s="457"/>
      <c r="AS48" s="457"/>
      <c r="AT48" s="457"/>
      <c r="AU48" s="457"/>
      <c r="AV48" s="458"/>
      <c r="AW48" s="23"/>
    </row>
    <row r="49" spans="1:49" x14ac:dyDescent="0.2">
      <c r="A49" s="23"/>
      <c r="B49" s="440">
        <v>6</v>
      </c>
      <c r="C49" s="441"/>
      <c r="D49" s="24"/>
      <c r="E49" s="24"/>
      <c r="F49" s="24"/>
      <c r="G49" s="432" t="s">
        <v>75</v>
      </c>
      <c r="H49" s="433"/>
      <c r="I49" s="433"/>
      <c r="J49" s="433"/>
      <c r="K49" s="433"/>
      <c r="L49" s="433"/>
      <c r="M49" s="433"/>
      <c r="N49" s="433"/>
      <c r="O49" s="433"/>
      <c r="P49" s="433"/>
      <c r="Q49" s="433"/>
      <c r="R49" s="433"/>
      <c r="S49" s="433"/>
      <c r="T49" s="433"/>
      <c r="U49" s="433"/>
      <c r="V49" s="433"/>
      <c r="W49" s="433"/>
      <c r="X49" s="434"/>
      <c r="Y49" s="432" t="s">
        <v>76</v>
      </c>
      <c r="Z49" s="433"/>
      <c r="AA49" s="433"/>
      <c r="AB49" s="433"/>
      <c r="AC49" s="433"/>
      <c r="AD49" s="433"/>
      <c r="AE49" s="433"/>
      <c r="AF49" s="433"/>
      <c r="AG49" s="433"/>
      <c r="AH49" s="433"/>
      <c r="AI49" s="433"/>
      <c r="AJ49" s="433"/>
      <c r="AK49" s="433"/>
      <c r="AL49" s="433"/>
      <c r="AM49" s="433"/>
      <c r="AN49" s="433"/>
      <c r="AO49" s="433"/>
      <c r="AP49" s="433"/>
      <c r="AQ49" s="433"/>
      <c r="AR49" s="433"/>
      <c r="AS49" s="433"/>
      <c r="AT49" s="433"/>
      <c r="AU49" s="433"/>
      <c r="AV49" s="434"/>
      <c r="AW49" s="23"/>
    </row>
    <row r="50" spans="1:49" x14ac:dyDescent="0.2">
      <c r="A50" s="23"/>
      <c r="B50" s="440"/>
      <c r="C50" s="441"/>
      <c r="D50" s="24"/>
      <c r="E50" s="24"/>
      <c r="F50" s="24"/>
      <c r="G50" s="432"/>
      <c r="H50" s="433"/>
      <c r="I50" s="433"/>
      <c r="J50" s="433"/>
      <c r="K50" s="433"/>
      <c r="L50" s="433"/>
      <c r="M50" s="433"/>
      <c r="N50" s="433"/>
      <c r="O50" s="433"/>
      <c r="P50" s="433"/>
      <c r="Q50" s="433"/>
      <c r="R50" s="433"/>
      <c r="S50" s="433"/>
      <c r="T50" s="433"/>
      <c r="U50" s="433"/>
      <c r="V50" s="433"/>
      <c r="W50" s="433"/>
      <c r="X50" s="434"/>
      <c r="Y50" s="432"/>
      <c r="Z50" s="433"/>
      <c r="AA50" s="433"/>
      <c r="AB50" s="433"/>
      <c r="AC50" s="433"/>
      <c r="AD50" s="433"/>
      <c r="AE50" s="433"/>
      <c r="AF50" s="433"/>
      <c r="AG50" s="433"/>
      <c r="AH50" s="433"/>
      <c r="AI50" s="433"/>
      <c r="AJ50" s="433"/>
      <c r="AK50" s="433"/>
      <c r="AL50" s="433"/>
      <c r="AM50" s="433"/>
      <c r="AN50" s="433"/>
      <c r="AO50" s="433"/>
      <c r="AP50" s="433"/>
      <c r="AQ50" s="433"/>
      <c r="AR50" s="433"/>
      <c r="AS50" s="433"/>
      <c r="AT50" s="433"/>
      <c r="AU50" s="433"/>
      <c r="AV50" s="434"/>
      <c r="AW50" s="23"/>
    </row>
    <row r="51" spans="1:49" x14ac:dyDescent="0.2">
      <c r="A51" s="23"/>
      <c r="B51" s="442"/>
      <c r="C51" s="443"/>
      <c r="D51" s="22"/>
      <c r="E51" s="22"/>
      <c r="F51" s="22"/>
      <c r="G51" s="435"/>
      <c r="H51" s="436"/>
      <c r="I51" s="436"/>
      <c r="J51" s="436"/>
      <c r="K51" s="436"/>
      <c r="L51" s="436"/>
      <c r="M51" s="436"/>
      <c r="N51" s="436"/>
      <c r="O51" s="436"/>
      <c r="P51" s="436"/>
      <c r="Q51" s="436"/>
      <c r="R51" s="436"/>
      <c r="S51" s="436"/>
      <c r="T51" s="436"/>
      <c r="U51" s="436"/>
      <c r="V51" s="436"/>
      <c r="W51" s="436"/>
      <c r="X51" s="437"/>
      <c r="Y51" s="435"/>
      <c r="Z51" s="436"/>
      <c r="AA51" s="436"/>
      <c r="AB51" s="436"/>
      <c r="AC51" s="436"/>
      <c r="AD51" s="436"/>
      <c r="AE51" s="436"/>
      <c r="AF51" s="436"/>
      <c r="AG51" s="436"/>
      <c r="AH51" s="436"/>
      <c r="AI51" s="436"/>
      <c r="AJ51" s="436"/>
      <c r="AK51" s="436"/>
      <c r="AL51" s="436"/>
      <c r="AM51" s="436"/>
      <c r="AN51" s="436"/>
      <c r="AO51" s="436"/>
      <c r="AP51" s="436"/>
      <c r="AQ51" s="436"/>
      <c r="AR51" s="436"/>
      <c r="AS51" s="436"/>
      <c r="AT51" s="436"/>
      <c r="AU51" s="436"/>
      <c r="AV51" s="437"/>
      <c r="AW51" s="23"/>
    </row>
    <row r="52" spans="1:49" x14ac:dyDescent="0.2">
      <c r="A52" s="23"/>
      <c r="B52" s="438">
        <v>7</v>
      </c>
      <c r="C52" s="439"/>
      <c r="D52" s="21"/>
      <c r="E52" s="21"/>
      <c r="F52" s="21"/>
      <c r="G52" s="240" t="s">
        <v>77</v>
      </c>
      <c r="H52" s="430"/>
      <c r="I52" s="430"/>
      <c r="J52" s="430"/>
      <c r="K52" s="430"/>
      <c r="L52" s="430"/>
      <c r="M52" s="430"/>
      <c r="N52" s="430"/>
      <c r="O52" s="430"/>
      <c r="P52" s="430"/>
      <c r="Q52" s="430"/>
      <c r="R52" s="430"/>
      <c r="S52" s="430"/>
      <c r="T52" s="430"/>
      <c r="U52" s="430"/>
      <c r="V52" s="430"/>
      <c r="W52" s="430"/>
      <c r="X52" s="431"/>
      <c r="Y52" s="240" t="s">
        <v>78</v>
      </c>
      <c r="Z52" s="430"/>
      <c r="AA52" s="430"/>
      <c r="AB52" s="430"/>
      <c r="AC52" s="430"/>
      <c r="AD52" s="430"/>
      <c r="AE52" s="430"/>
      <c r="AF52" s="430"/>
      <c r="AG52" s="430"/>
      <c r="AH52" s="430"/>
      <c r="AI52" s="430"/>
      <c r="AJ52" s="430"/>
      <c r="AK52" s="430"/>
      <c r="AL52" s="430"/>
      <c r="AM52" s="430"/>
      <c r="AN52" s="430"/>
      <c r="AO52" s="430"/>
      <c r="AP52" s="430"/>
      <c r="AQ52" s="430"/>
      <c r="AR52" s="430"/>
      <c r="AS52" s="430"/>
      <c r="AT52" s="430"/>
      <c r="AU52" s="430"/>
      <c r="AV52" s="431"/>
      <c r="AW52" s="23"/>
    </row>
    <row r="53" spans="1:49" x14ac:dyDescent="0.2">
      <c r="A53" s="23"/>
      <c r="B53" s="440"/>
      <c r="C53" s="441"/>
      <c r="D53" s="24"/>
      <c r="E53" s="24"/>
      <c r="F53" s="24"/>
      <c r="G53" s="432"/>
      <c r="H53" s="433"/>
      <c r="I53" s="433"/>
      <c r="J53" s="433"/>
      <c r="K53" s="433"/>
      <c r="L53" s="433"/>
      <c r="M53" s="433"/>
      <c r="N53" s="433"/>
      <c r="O53" s="433"/>
      <c r="P53" s="433"/>
      <c r="Q53" s="433"/>
      <c r="R53" s="433"/>
      <c r="S53" s="433"/>
      <c r="T53" s="433"/>
      <c r="U53" s="433"/>
      <c r="V53" s="433"/>
      <c r="W53" s="433"/>
      <c r="X53" s="434"/>
      <c r="Y53" s="432"/>
      <c r="Z53" s="433"/>
      <c r="AA53" s="433"/>
      <c r="AB53" s="433"/>
      <c r="AC53" s="433"/>
      <c r="AD53" s="433"/>
      <c r="AE53" s="433"/>
      <c r="AF53" s="433"/>
      <c r="AG53" s="433"/>
      <c r="AH53" s="433"/>
      <c r="AI53" s="433"/>
      <c r="AJ53" s="433"/>
      <c r="AK53" s="433"/>
      <c r="AL53" s="433"/>
      <c r="AM53" s="433"/>
      <c r="AN53" s="433"/>
      <c r="AO53" s="433"/>
      <c r="AP53" s="433"/>
      <c r="AQ53" s="433"/>
      <c r="AR53" s="433"/>
      <c r="AS53" s="433"/>
      <c r="AT53" s="433"/>
      <c r="AU53" s="433"/>
      <c r="AV53" s="434"/>
      <c r="AW53" s="23"/>
    </row>
    <row r="54" spans="1:49" x14ac:dyDescent="0.2">
      <c r="A54" s="23"/>
      <c r="B54" s="442"/>
      <c r="C54" s="443"/>
      <c r="D54" s="22"/>
      <c r="E54" s="22"/>
      <c r="F54" s="22"/>
      <c r="G54" s="435"/>
      <c r="H54" s="436"/>
      <c r="I54" s="436"/>
      <c r="J54" s="436"/>
      <c r="K54" s="436"/>
      <c r="L54" s="436"/>
      <c r="M54" s="436"/>
      <c r="N54" s="436"/>
      <c r="O54" s="436"/>
      <c r="P54" s="436"/>
      <c r="Q54" s="436"/>
      <c r="R54" s="436"/>
      <c r="S54" s="436"/>
      <c r="T54" s="436"/>
      <c r="U54" s="436"/>
      <c r="V54" s="436"/>
      <c r="W54" s="436"/>
      <c r="X54" s="437"/>
      <c r="Y54" s="435"/>
      <c r="Z54" s="436"/>
      <c r="AA54" s="436"/>
      <c r="AB54" s="436"/>
      <c r="AC54" s="436"/>
      <c r="AD54" s="436"/>
      <c r="AE54" s="436"/>
      <c r="AF54" s="436"/>
      <c r="AG54" s="436"/>
      <c r="AH54" s="436"/>
      <c r="AI54" s="436"/>
      <c r="AJ54" s="436"/>
      <c r="AK54" s="436"/>
      <c r="AL54" s="436"/>
      <c r="AM54" s="436"/>
      <c r="AN54" s="436"/>
      <c r="AO54" s="436"/>
      <c r="AP54" s="436"/>
      <c r="AQ54" s="436"/>
      <c r="AR54" s="436"/>
      <c r="AS54" s="436"/>
      <c r="AT54" s="436"/>
      <c r="AU54" s="436"/>
      <c r="AV54" s="437"/>
      <c r="AW54" s="23"/>
    </row>
    <row r="55" spans="1:49" x14ac:dyDescent="0.2">
      <c r="A55" s="23"/>
      <c r="B55" s="438">
        <v>8</v>
      </c>
      <c r="C55" s="439"/>
      <c r="D55" s="21"/>
      <c r="E55" s="21"/>
      <c r="F55" s="21"/>
      <c r="G55" s="459" t="s">
        <v>79</v>
      </c>
      <c r="H55" s="460"/>
      <c r="I55" s="460"/>
      <c r="J55" s="460"/>
      <c r="K55" s="460"/>
      <c r="L55" s="460"/>
      <c r="M55" s="460"/>
      <c r="N55" s="460"/>
      <c r="O55" s="460"/>
      <c r="P55" s="460"/>
      <c r="Q55" s="460"/>
      <c r="R55" s="460"/>
      <c r="S55" s="460"/>
      <c r="T55" s="460"/>
      <c r="U55" s="460"/>
      <c r="V55" s="460"/>
      <c r="W55" s="460"/>
      <c r="X55" s="461"/>
      <c r="Y55" s="240" t="s">
        <v>80</v>
      </c>
      <c r="Z55" s="430"/>
      <c r="AA55" s="430"/>
      <c r="AB55" s="430"/>
      <c r="AC55" s="430"/>
      <c r="AD55" s="430"/>
      <c r="AE55" s="430"/>
      <c r="AF55" s="430"/>
      <c r="AG55" s="430"/>
      <c r="AH55" s="430"/>
      <c r="AI55" s="430"/>
      <c r="AJ55" s="430"/>
      <c r="AK55" s="430"/>
      <c r="AL55" s="430"/>
      <c r="AM55" s="430"/>
      <c r="AN55" s="430"/>
      <c r="AO55" s="430"/>
      <c r="AP55" s="430"/>
      <c r="AQ55" s="430"/>
      <c r="AR55" s="430"/>
      <c r="AS55" s="430"/>
      <c r="AT55" s="430"/>
      <c r="AU55" s="430"/>
      <c r="AV55" s="431"/>
      <c r="AW55" s="23"/>
    </row>
    <row r="56" spans="1:49" x14ac:dyDescent="0.2">
      <c r="A56" s="23"/>
      <c r="B56" s="440"/>
      <c r="C56" s="441"/>
      <c r="D56" s="24"/>
      <c r="E56" s="24"/>
      <c r="F56" s="24"/>
      <c r="G56" s="462"/>
      <c r="H56" s="463"/>
      <c r="I56" s="463"/>
      <c r="J56" s="463"/>
      <c r="K56" s="463"/>
      <c r="L56" s="463"/>
      <c r="M56" s="463"/>
      <c r="N56" s="463"/>
      <c r="O56" s="463"/>
      <c r="P56" s="463"/>
      <c r="Q56" s="463"/>
      <c r="R56" s="463"/>
      <c r="S56" s="463"/>
      <c r="T56" s="463"/>
      <c r="U56" s="463"/>
      <c r="V56" s="463"/>
      <c r="W56" s="463"/>
      <c r="X56" s="464"/>
      <c r="Y56" s="432"/>
      <c r="Z56" s="433"/>
      <c r="AA56" s="433"/>
      <c r="AB56" s="433"/>
      <c r="AC56" s="433"/>
      <c r="AD56" s="433"/>
      <c r="AE56" s="433"/>
      <c r="AF56" s="433"/>
      <c r="AG56" s="433"/>
      <c r="AH56" s="433"/>
      <c r="AI56" s="433"/>
      <c r="AJ56" s="433"/>
      <c r="AK56" s="433"/>
      <c r="AL56" s="433"/>
      <c r="AM56" s="433"/>
      <c r="AN56" s="433"/>
      <c r="AO56" s="433"/>
      <c r="AP56" s="433"/>
      <c r="AQ56" s="433"/>
      <c r="AR56" s="433"/>
      <c r="AS56" s="433"/>
      <c r="AT56" s="433"/>
      <c r="AU56" s="433"/>
      <c r="AV56" s="434"/>
      <c r="AW56" s="23"/>
    </row>
    <row r="57" spans="1:49" x14ac:dyDescent="0.2">
      <c r="A57" s="23"/>
      <c r="B57" s="442"/>
      <c r="C57" s="443"/>
      <c r="D57" s="22"/>
      <c r="E57" s="22"/>
      <c r="F57" s="22"/>
      <c r="G57" s="465"/>
      <c r="H57" s="466"/>
      <c r="I57" s="466"/>
      <c r="J57" s="466"/>
      <c r="K57" s="466"/>
      <c r="L57" s="466"/>
      <c r="M57" s="466"/>
      <c r="N57" s="466"/>
      <c r="O57" s="466"/>
      <c r="P57" s="466"/>
      <c r="Q57" s="466"/>
      <c r="R57" s="466"/>
      <c r="S57" s="466"/>
      <c r="T57" s="466"/>
      <c r="U57" s="466"/>
      <c r="V57" s="466"/>
      <c r="W57" s="466"/>
      <c r="X57" s="467"/>
      <c r="Y57" s="435"/>
      <c r="Z57" s="436"/>
      <c r="AA57" s="436"/>
      <c r="AB57" s="436"/>
      <c r="AC57" s="436"/>
      <c r="AD57" s="436"/>
      <c r="AE57" s="436"/>
      <c r="AF57" s="436"/>
      <c r="AG57" s="436"/>
      <c r="AH57" s="436"/>
      <c r="AI57" s="436"/>
      <c r="AJ57" s="436"/>
      <c r="AK57" s="436"/>
      <c r="AL57" s="436"/>
      <c r="AM57" s="436"/>
      <c r="AN57" s="436"/>
      <c r="AO57" s="436"/>
      <c r="AP57" s="436"/>
      <c r="AQ57" s="436"/>
      <c r="AR57" s="436"/>
      <c r="AS57" s="436"/>
      <c r="AT57" s="436"/>
      <c r="AU57" s="436"/>
      <c r="AV57" s="437"/>
      <c r="AW57" s="23"/>
    </row>
    <row r="58" spans="1:49" x14ac:dyDescent="0.2">
      <c r="A58" s="23"/>
      <c r="B58" s="438">
        <v>9</v>
      </c>
      <c r="C58" s="439"/>
      <c r="D58" s="21"/>
      <c r="E58" s="21"/>
      <c r="F58" s="21"/>
      <c r="G58" s="459" t="s">
        <v>81</v>
      </c>
      <c r="H58" s="460"/>
      <c r="I58" s="460"/>
      <c r="J58" s="460"/>
      <c r="K58" s="460"/>
      <c r="L58" s="460"/>
      <c r="M58" s="460"/>
      <c r="N58" s="460"/>
      <c r="O58" s="460"/>
      <c r="P58" s="460"/>
      <c r="Q58" s="460"/>
      <c r="R58" s="460"/>
      <c r="S58" s="460"/>
      <c r="T58" s="460"/>
      <c r="U58" s="460"/>
      <c r="V58" s="460"/>
      <c r="W58" s="460"/>
      <c r="X58" s="461"/>
      <c r="Y58" s="240" t="s">
        <v>82</v>
      </c>
      <c r="Z58" s="430"/>
      <c r="AA58" s="430"/>
      <c r="AB58" s="430"/>
      <c r="AC58" s="430"/>
      <c r="AD58" s="430"/>
      <c r="AE58" s="430"/>
      <c r="AF58" s="430"/>
      <c r="AG58" s="430"/>
      <c r="AH58" s="430"/>
      <c r="AI58" s="430"/>
      <c r="AJ58" s="430"/>
      <c r="AK58" s="430"/>
      <c r="AL58" s="430"/>
      <c r="AM58" s="430"/>
      <c r="AN58" s="430"/>
      <c r="AO58" s="430"/>
      <c r="AP58" s="430"/>
      <c r="AQ58" s="430"/>
      <c r="AR58" s="430"/>
      <c r="AS58" s="430"/>
      <c r="AT58" s="430"/>
      <c r="AU58" s="430"/>
      <c r="AV58" s="431"/>
      <c r="AW58" s="23"/>
    </row>
    <row r="59" spans="1:49" x14ac:dyDescent="0.2">
      <c r="A59" s="23"/>
      <c r="B59" s="440"/>
      <c r="C59" s="441"/>
      <c r="D59" s="24"/>
      <c r="E59" s="24"/>
      <c r="F59" s="24"/>
      <c r="G59" s="462"/>
      <c r="H59" s="463"/>
      <c r="I59" s="463"/>
      <c r="J59" s="463"/>
      <c r="K59" s="463"/>
      <c r="L59" s="463"/>
      <c r="M59" s="463"/>
      <c r="N59" s="463"/>
      <c r="O59" s="463"/>
      <c r="P59" s="463"/>
      <c r="Q59" s="463"/>
      <c r="R59" s="463"/>
      <c r="S59" s="463"/>
      <c r="T59" s="463"/>
      <c r="U59" s="463"/>
      <c r="V59" s="463"/>
      <c r="W59" s="463"/>
      <c r="X59" s="464"/>
      <c r="Y59" s="432"/>
      <c r="Z59" s="433"/>
      <c r="AA59" s="433"/>
      <c r="AB59" s="433"/>
      <c r="AC59" s="433"/>
      <c r="AD59" s="433"/>
      <c r="AE59" s="433"/>
      <c r="AF59" s="433"/>
      <c r="AG59" s="433"/>
      <c r="AH59" s="433"/>
      <c r="AI59" s="433"/>
      <c r="AJ59" s="433"/>
      <c r="AK59" s="433"/>
      <c r="AL59" s="433"/>
      <c r="AM59" s="433"/>
      <c r="AN59" s="433"/>
      <c r="AO59" s="433"/>
      <c r="AP59" s="433"/>
      <c r="AQ59" s="433"/>
      <c r="AR59" s="433"/>
      <c r="AS59" s="433"/>
      <c r="AT59" s="433"/>
      <c r="AU59" s="433"/>
      <c r="AV59" s="434"/>
      <c r="AW59" s="23"/>
    </row>
    <row r="60" spans="1:49" x14ac:dyDescent="0.2">
      <c r="A60" s="23"/>
      <c r="B60" s="440"/>
      <c r="C60" s="441"/>
      <c r="D60" s="24"/>
      <c r="E60" s="24"/>
      <c r="F60" s="24"/>
      <c r="G60" s="462"/>
      <c r="H60" s="463"/>
      <c r="I60" s="463"/>
      <c r="J60" s="463"/>
      <c r="K60" s="463"/>
      <c r="L60" s="463"/>
      <c r="M60" s="463"/>
      <c r="N60" s="463"/>
      <c r="O60" s="463"/>
      <c r="P60" s="463"/>
      <c r="Q60" s="463"/>
      <c r="R60" s="463"/>
      <c r="S60" s="463"/>
      <c r="T60" s="463"/>
      <c r="U60" s="463"/>
      <c r="V60" s="463"/>
      <c r="W60" s="463"/>
      <c r="X60" s="464"/>
      <c r="Y60" s="432"/>
      <c r="Z60" s="433"/>
      <c r="AA60" s="433"/>
      <c r="AB60" s="433"/>
      <c r="AC60" s="433"/>
      <c r="AD60" s="433"/>
      <c r="AE60" s="433"/>
      <c r="AF60" s="433"/>
      <c r="AG60" s="433"/>
      <c r="AH60" s="433"/>
      <c r="AI60" s="433"/>
      <c r="AJ60" s="433"/>
      <c r="AK60" s="433"/>
      <c r="AL60" s="433"/>
      <c r="AM60" s="433"/>
      <c r="AN60" s="433"/>
      <c r="AO60" s="433"/>
      <c r="AP60" s="433"/>
      <c r="AQ60" s="433"/>
      <c r="AR60" s="433"/>
      <c r="AS60" s="433"/>
      <c r="AT60" s="433"/>
      <c r="AU60" s="433"/>
      <c r="AV60" s="434"/>
      <c r="AW60" s="23"/>
    </row>
    <row r="61" spans="1:49" x14ac:dyDescent="0.2">
      <c r="A61" s="23"/>
      <c r="B61" s="442"/>
      <c r="C61" s="443"/>
      <c r="D61" s="22"/>
      <c r="E61" s="22"/>
      <c r="F61" s="22"/>
      <c r="G61" s="465"/>
      <c r="H61" s="466"/>
      <c r="I61" s="466"/>
      <c r="J61" s="466"/>
      <c r="K61" s="466"/>
      <c r="L61" s="466"/>
      <c r="M61" s="466"/>
      <c r="N61" s="466"/>
      <c r="O61" s="466"/>
      <c r="P61" s="466"/>
      <c r="Q61" s="466"/>
      <c r="R61" s="466"/>
      <c r="S61" s="466"/>
      <c r="T61" s="466"/>
      <c r="U61" s="466"/>
      <c r="V61" s="466"/>
      <c r="W61" s="466"/>
      <c r="X61" s="467"/>
      <c r="Y61" s="435"/>
      <c r="Z61" s="436"/>
      <c r="AA61" s="436"/>
      <c r="AB61" s="436"/>
      <c r="AC61" s="436"/>
      <c r="AD61" s="436"/>
      <c r="AE61" s="436"/>
      <c r="AF61" s="436"/>
      <c r="AG61" s="436"/>
      <c r="AH61" s="436"/>
      <c r="AI61" s="436"/>
      <c r="AJ61" s="436"/>
      <c r="AK61" s="436"/>
      <c r="AL61" s="436"/>
      <c r="AM61" s="436"/>
      <c r="AN61" s="436"/>
      <c r="AO61" s="436"/>
      <c r="AP61" s="436"/>
      <c r="AQ61" s="436"/>
      <c r="AR61" s="436"/>
      <c r="AS61" s="436"/>
      <c r="AT61" s="436"/>
      <c r="AU61" s="436"/>
      <c r="AV61" s="437"/>
      <c r="AW61" s="23"/>
    </row>
    <row r="62" spans="1:49" ht="25.8" customHeight="1" x14ac:dyDescent="0.2">
      <c r="A62" s="23"/>
      <c r="B62" s="438">
        <v>10</v>
      </c>
      <c r="C62" s="439"/>
      <c r="D62" s="21"/>
      <c r="E62" s="21"/>
      <c r="F62" s="21"/>
      <c r="G62" s="459" t="s">
        <v>264</v>
      </c>
      <c r="H62" s="460"/>
      <c r="I62" s="460"/>
      <c r="J62" s="460"/>
      <c r="K62" s="460"/>
      <c r="L62" s="460"/>
      <c r="M62" s="460"/>
      <c r="N62" s="460"/>
      <c r="O62" s="460"/>
      <c r="P62" s="460"/>
      <c r="Q62" s="460"/>
      <c r="R62" s="460"/>
      <c r="S62" s="460"/>
      <c r="T62" s="460"/>
      <c r="U62" s="460"/>
      <c r="V62" s="460"/>
      <c r="W62" s="460"/>
      <c r="X62" s="461"/>
      <c r="Y62" s="240" t="s">
        <v>265</v>
      </c>
      <c r="Z62" s="430"/>
      <c r="AA62" s="430"/>
      <c r="AB62" s="430"/>
      <c r="AC62" s="430"/>
      <c r="AD62" s="430"/>
      <c r="AE62" s="430"/>
      <c r="AF62" s="430"/>
      <c r="AG62" s="430"/>
      <c r="AH62" s="430"/>
      <c r="AI62" s="430"/>
      <c r="AJ62" s="430"/>
      <c r="AK62" s="430"/>
      <c r="AL62" s="430"/>
      <c r="AM62" s="430"/>
      <c r="AN62" s="430"/>
      <c r="AO62" s="430"/>
      <c r="AP62" s="430"/>
      <c r="AQ62" s="430"/>
      <c r="AR62" s="430"/>
      <c r="AS62" s="430"/>
      <c r="AT62" s="430"/>
      <c r="AU62" s="430"/>
      <c r="AV62" s="431"/>
      <c r="AW62" s="23"/>
    </row>
    <row r="63" spans="1:49" ht="25.8" customHeight="1" x14ac:dyDescent="0.2">
      <c r="A63" s="23"/>
      <c r="B63" s="440"/>
      <c r="C63" s="441"/>
      <c r="D63" s="24"/>
      <c r="E63" s="24"/>
      <c r="F63" s="24"/>
      <c r="G63" s="462"/>
      <c r="H63" s="463"/>
      <c r="I63" s="463"/>
      <c r="J63" s="463"/>
      <c r="K63" s="463"/>
      <c r="L63" s="463"/>
      <c r="M63" s="463"/>
      <c r="N63" s="463"/>
      <c r="O63" s="463"/>
      <c r="P63" s="463"/>
      <c r="Q63" s="463"/>
      <c r="R63" s="463"/>
      <c r="S63" s="463"/>
      <c r="T63" s="463"/>
      <c r="U63" s="463"/>
      <c r="V63" s="463"/>
      <c r="W63" s="463"/>
      <c r="X63" s="464"/>
      <c r="Y63" s="432"/>
      <c r="Z63" s="433"/>
      <c r="AA63" s="433"/>
      <c r="AB63" s="433"/>
      <c r="AC63" s="433"/>
      <c r="AD63" s="433"/>
      <c r="AE63" s="433"/>
      <c r="AF63" s="433"/>
      <c r="AG63" s="433"/>
      <c r="AH63" s="433"/>
      <c r="AI63" s="433"/>
      <c r="AJ63" s="433"/>
      <c r="AK63" s="433"/>
      <c r="AL63" s="433"/>
      <c r="AM63" s="433"/>
      <c r="AN63" s="433"/>
      <c r="AO63" s="433"/>
      <c r="AP63" s="433"/>
      <c r="AQ63" s="433"/>
      <c r="AR63" s="433"/>
      <c r="AS63" s="433"/>
      <c r="AT63" s="433"/>
      <c r="AU63" s="433"/>
      <c r="AV63" s="434"/>
      <c r="AW63" s="23"/>
    </row>
    <row r="64" spans="1:49" ht="25.8" customHeight="1" x14ac:dyDescent="0.2">
      <c r="A64" s="23"/>
      <c r="B64" s="440"/>
      <c r="C64" s="441"/>
      <c r="D64" s="24"/>
      <c r="E64" s="24"/>
      <c r="F64" s="24"/>
      <c r="G64" s="462"/>
      <c r="H64" s="463"/>
      <c r="I64" s="463"/>
      <c r="J64" s="463"/>
      <c r="K64" s="463"/>
      <c r="L64" s="463"/>
      <c r="M64" s="463"/>
      <c r="N64" s="463"/>
      <c r="O64" s="463"/>
      <c r="P64" s="463"/>
      <c r="Q64" s="463"/>
      <c r="R64" s="463"/>
      <c r="S64" s="463"/>
      <c r="T64" s="463"/>
      <c r="U64" s="463"/>
      <c r="V64" s="463"/>
      <c r="W64" s="463"/>
      <c r="X64" s="464"/>
      <c r="Y64" s="432"/>
      <c r="Z64" s="433"/>
      <c r="AA64" s="433"/>
      <c r="AB64" s="433"/>
      <c r="AC64" s="433"/>
      <c r="AD64" s="433"/>
      <c r="AE64" s="433"/>
      <c r="AF64" s="433"/>
      <c r="AG64" s="433"/>
      <c r="AH64" s="433"/>
      <c r="AI64" s="433"/>
      <c r="AJ64" s="433"/>
      <c r="AK64" s="433"/>
      <c r="AL64" s="433"/>
      <c r="AM64" s="433"/>
      <c r="AN64" s="433"/>
      <c r="AO64" s="433"/>
      <c r="AP64" s="433"/>
      <c r="AQ64" s="433"/>
      <c r="AR64" s="433"/>
      <c r="AS64" s="433"/>
      <c r="AT64" s="433"/>
      <c r="AU64" s="433"/>
      <c r="AV64" s="434"/>
      <c r="AW64" s="23"/>
    </row>
    <row r="65" spans="1:49" ht="25.8" customHeight="1" x14ac:dyDescent="0.2">
      <c r="A65" s="23"/>
      <c r="B65" s="442"/>
      <c r="C65" s="443"/>
      <c r="D65" s="22"/>
      <c r="E65" s="22"/>
      <c r="F65" s="22"/>
      <c r="G65" s="465"/>
      <c r="H65" s="466"/>
      <c r="I65" s="466"/>
      <c r="J65" s="466"/>
      <c r="K65" s="466"/>
      <c r="L65" s="466"/>
      <c r="M65" s="466"/>
      <c r="N65" s="466"/>
      <c r="O65" s="466"/>
      <c r="P65" s="466"/>
      <c r="Q65" s="466"/>
      <c r="R65" s="466"/>
      <c r="S65" s="466"/>
      <c r="T65" s="466"/>
      <c r="U65" s="466"/>
      <c r="V65" s="466"/>
      <c r="W65" s="466"/>
      <c r="X65" s="467"/>
      <c r="Y65" s="435"/>
      <c r="Z65" s="436"/>
      <c r="AA65" s="436"/>
      <c r="AB65" s="436"/>
      <c r="AC65" s="436"/>
      <c r="AD65" s="436"/>
      <c r="AE65" s="436"/>
      <c r="AF65" s="436"/>
      <c r="AG65" s="436"/>
      <c r="AH65" s="436"/>
      <c r="AI65" s="436"/>
      <c r="AJ65" s="436"/>
      <c r="AK65" s="436"/>
      <c r="AL65" s="436"/>
      <c r="AM65" s="436"/>
      <c r="AN65" s="436"/>
      <c r="AO65" s="436"/>
      <c r="AP65" s="436"/>
      <c r="AQ65" s="436"/>
      <c r="AR65" s="436"/>
      <c r="AS65" s="436"/>
      <c r="AT65" s="436"/>
      <c r="AU65" s="436"/>
      <c r="AV65" s="437"/>
      <c r="AW65" s="23"/>
    </row>
    <row r="66" spans="1:49" x14ac:dyDescent="0.2">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row>
    <row r="67" spans="1:49" x14ac:dyDescent="0.2">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row>
    <row r="68" spans="1:49" ht="12" customHeight="1" x14ac:dyDescent="0.2">
      <c r="A68" s="468" t="s">
        <v>62</v>
      </c>
      <c r="B68" s="469"/>
      <c r="C68" s="469"/>
      <c r="D68" s="469"/>
      <c r="E68" s="469"/>
      <c r="F68" s="469"/>
      <c r="G68" s="469"/>
      <c r="H68" s="469"/>
      <c r="I68" s="469"/>
      <c r="J68" s="469"/>
      <c r="K68" s="469"/>
      <c r="L68" s="469"/>
      <c r="M68" s="469"/>
      <c r="N68" s="469"/>
      <c r="O68" s="469"/>
      <c r="P68" s="469"/>
      <c r="Q68" s="469"/>
      <c r="R68" s="469"/>
      <c r="S68" s="469"/>
      <c r="T68" s="469"/>
      <c r="U68" s="469"/>
      <c r="V68" s="469"/>
      <c r="W68" s="469"/>
      <c r="X68" s="469"/>
      <c r="Y68" s="469"/>
      <c r="Z68" s="469"/>
      <c r="AA68" s="469"/>
      <c r="AB68" s="469"/>
      <c r="AC68" s="469"/>
      <c r="AD68" s="469"/>
      <c r="AE68" s="469"/>
      <c r="AF68" s="469"/>
      <c r="AG68" s="469"/>
      <c r="AH68" s="469"/>
      <c r="AI68" s="469"/>
      <c r="AJ68" s="469"/>
      <c r="AK68" s="469"/>
      <c r="AL68" s="469"/>
      <c r="AM68" s="469"/>
      <c r="AN68" s="469"/>
      <c r="AO68" s="469"/>
      <c r="AP68" s="469"/>
      <c r="AQ68" s="469"/>
      <c r="AR68" s="469"/>
      <c r="AS68" s="469"/>
      <c r="AT68" s="469"/>
      <c r="AU68" s="469"/>
      <c r="AV68" s="469"/>
      <c r="AW68" s="470"/>
    </row>
    <row r="69" spans="1:49" ht="12" customHeight="1" x14ac:dyDescent="0.2">
      <c r="A69" s="471"/>
      <c r="B69" s="472"/>
      <c r="C69" s="472"/>
      <c r="D69" s="472"/>
      <c r="E69" s="472"/>
      <c r="F69" s="472"/>
      <c r="G69" s="472"/>
      <c r="H69" s="472"/>
      <c r="I69" s="472"/>
      <c r="J69" s="472"/>
      <c r="K69" s="472"/>
      <c r="L69" s="472"/>
      <c r="M69" s="472"/>
      <c r="N69" s="472"/>
      <c r="O69" s="472"/>
      <c r="P69" s="472"/>
      <c r="Q69" s="472"/>
      <c r="R69" s="472"/>
      <c r="S69" s="472"/>
      <c r="T69" s="472"/>
      <c r="U69" s="472"/>
      <c r="V69" s="472"/>
      <c r="W69" s="472"/>
      <c r="X69" s="472"/>
      <c r="Y69" s="472"/>
      <c r="Z69" s="472"/>
      <c r="AA69" s="472"/>
      <c r="AB69" s="472"/>
      <c r="AC69" s="472"/>
      <c r="AD69" s="472"/>
      <c r="AE69" s="472"/>
      <c r="AF69" s="472"/>
      <c r="AG69" s="472"/>
      <c r="AH69" s="472"/>
      <c r="AI69" s="472"/>
      <c r="AJ69" s="472"/>
      <c r="AK69" s="472"/>
      <c r="AL69" s="472"/>
      <c r="AM69" s="472"/>
      <c r="AN69" s="472"/>
      <c r="AO69" s="472"/>
      <c r="AP69" s="472"/>
      <c r="AQ69" s="472"/>
      <c r="AR69" s="472"/>
      <c r="AS69" s="472"/>
      <c r="AT69" s="472"/>
      <c r="AU69" s="472"/>
      <c r="AV69" s="472"/>
      <c r="AW69" s="473"/>
    </row>
    <row r="70" spans="1:49" x14ac:dyDescent="0.2">
      <c r="A70" s="241" t="str">
        <f>"【"&amp;製品カテゴリ&amp;"】"</f>
        <v>【ICT締固め管理機能付き道路機械】</v>
      </c>
      <c r="B70" s="241"/>
      <c r="C70" s="241"/>
      <c r="D70" s="241"/>
      <c r="E70" s="241"/>
      <c r="F70" s="241"/>
      <c r="G70" s="241"/>
      <c r="H70" s="241"/>
      <c r="I70" s="241"/>
      <c r="J70" s="241"/>
      <c r="K70" s="241"/>
      <c r="L70" s="241"/>
      <c r="M70" s="241"/>
      <c r="N70" s="241"/>
      <c r="O70" s="241"/>
      <c r="P70" s="241"/>
      <c r="Q70" s="241"/>
      <c r="R70" s="241"/>
      <c r="S70" s="241"/>
      <c r="T70" s="241"/>
      <c r="U70" s="241"/>
      <c r="V70" s="241"/>
      <c r="W70" s="241"/>
      <c r="X70" s="241"/>
      <c r="Y70" s="23"/>
      <c r="Z70" s="23"/>
      <c r="AA70" s="23"/>
      <c r="AB70" s="23"/>
      <c r="AC70" s="23"/>
      <c r="AD70" s="23"/>
      <c r="AE70" s="23"/>
      <c r="AF70" s="23"/>
      <c r="AG70" s="23"/>
      <c r="AH70" s="23"/>
      <c r="AI70" s="23"/>
      <c r="AJ70" s="23"/>
      <c r="AK70" s="23"/>
      <c r="AL70" s="23"/>
      <c r="AM70" s="23"/>
      <c r="AN70" s="23"/>
      <c r="AO70" s="23"/>
      <c r="AP70" s="23"/>
      <c r="AQ70" s="23"/>
      <c r="AR70" s="23"/>
      <c r="AS70" s="262" t="s">
        <v>48</v>
      </c>
      <c r="AT70" s="262"/>
      <c r="AU70" s="262"/>
      <c r="AV70" s="262"/>
      <c r="AW70" s="262"/>
    </row>
    <row r="71" spans="1:49" x14ac:dyDescent="0.2">
      <c r="A71" s="238"/>
      <c r="B71" s="238"/>
      <c r="C71" s="238"/>
      <c r="D71" s="238"/>
      <c r="E71" s="238"/>
      <c r="F71" s="238"/>
      <c r="G71" s="238"/>
      <c r="H71" s="238"/>
      <c r="I71" s="238"/>
      <c r="J71" s="238"/>
      <c r="K71" s="238"/>
      <c r="L71" s="238"/>
      <c r="M71" s="238"/>
      <c r="N71" s="238"/>
      <c r="O71" s="238"/>
      <c r="P71" s="238"/>
      <c r="Q71" s="238"/>
      <c r="R71" s="238"/>
      <c r="S71" s="238"/>
      <c r="T71" s="238"/>
      <c r="U71" s="238"/>
      <c r="V71" s="238"/>
      <c r="W71" s="238"/>
      <c r="X71" s="238"/>
      <c r="Y71" s="23"/>
      <c r="Z71" s="23"/>
      <c r="AA71" s="23"/>
      <c r="AB71" s="23"/>
      <c r="AC71" s="23"/>
      <c r="AD71" s="23"/>
      <c r="AE71" s="23"/>
      <c r="AF71" s="23"/>
      <c r="AG71" s="23"/>
      <c r="AH71" s="23"/>
      <c r="AI71" s="23"/>
      <c r="AJ71" s="23"/>
      <c r="AK71" s="23"/>
      <c r="AL71" s="23"/>
      <c r="AM71" s="23"/>
      <c r="AN71" s="23"/>
      <c r="AO71" s="23"/>
      <c r="AP71" s="23"/>
      <c r="AQ71" s="23"/>
      <c r="AR71" s="23"/>
      <c r="AS71" s="263"/>
      <c r="AT71" s="263"/>
      <c r="AU71" s="263"/>
      <c r="AV71" s="263"/>
      <c r="AW71" s="263"/>
    </row>
    <row r="72" spans="1:49" x14ac:dyDescent="0.2">
      <c r="A72" s="23"/>
      <c r="B72" s="238" t="s">
        <v>83</v>
      </c>
      <c r="C72" s="238"/>
      <c r="D72" s="238"/>
      <c r="E72" s="238"/>
      <c r="F72" s="238"/>
      <c r="G72" s="238"/>
      <c r="H72" s="238"/>
      <c r="I72" s="238"/>
      <c r="J72" s="238"/>
      <c r="K72" s="238"/>
      <c r="L72" s="238"/>
      <c r="M72" s="238"/>
      <c r="N72" s="238"/>
      <c r="O72" s="238"/>
      <c r="P72" s="238"/>
      <c r="Q72" s="238"/>
      <c r="R72" s="238"/>
      <c r="S72" s="238"/>
      <c r="T72" s="238"/>
      <c r="U72" s="238"/>
      <c r="V72" s="238"/>
      <c r="W72" s="238"/>
      <c r="X72" s="238"/>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row>
    <row r="73" spans="1:49" x14ac:dyDescent="0.2">
      <c r="A73" s="23"/>
      <c r="B73" s="238"/>
      <c r="C73" s="238"/>
      <c r="D73" s="238"/>
      <c r="E73" s="238"/>
      <c r="F73" s="238"/>
      <c r="G73" s="238"/>
      <c r="H73" s="238"/>
      <c r="I73" s="238"/>
      <c r="J73" s="238"/>
      <c r="K73" s="238"/>
      <c r="L73" s="238"/>
      <c r="M73" s="238"/>
      <c r="N73" s="238"/>
      <c r="O73" s="238"/>
      <c r="P73" s="238"/>
      <c r="Q73" s="238"/>
      <c r="R73" s="238"/>
      <c r="S73" s="238"/>
      <c r="T73" s="238"/>
      <c r="U73" s="238"/>
      <c r="V73" s="238"/>
      <c r="W73" s="238"/>
      <c r="X73" s="238"/>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row>
    <row r="74" spans="1:49" x14ac:dyDescent="0.2">
      <c r="A74" s="23"/>
      <c r="B74" s="238" t="s">
        <v>84</v>
      </c>
      <c r="C74" s="238"/>
      <c r="D74" s="238"/>
      <c r="E74" s="238"/>
      <c r="F74" s="238"/>
      <c r="G74" s="238"/>
      <c r="H74" s="238"/>
      <c r="I74" s="238"/>
      <c r="J74" s="238"/>
      <c r="K74" s="238"/>
      <c r="L74" s="238"/>
      <c r="M74" s="238"/>
      <c r="N74" s="238"/>
      <c r="O74" s="238"/>
      <c r="P74" s="238"/>
      <c r="Q74" s="238"/>
      <c r="R74" s="238"/>
      <c r="S74" s="238"/>
      <c r="T74" s="238"/>
      <c r="U74" s="238"/>
      <c r="V74" s="238"/>
      <c r="W74" s="238"/>
      <c r="X74" s="238"/>
      <c r="Y74" s="238"/>
      <c r="Z74" s="238"/>
      <c r="AA74" s="238"/>
      <c r="AB74" s="238"/>
      <c r="AC74" s="238"/>
      <c r="AD74" s="238"/>
      <c r="AE74" s="238"/>
      <c r="AF74" s="238"/>
      <c r="AG74" s="238"/>
      <c r="AH74" s="238"/>
      <c r="AI74" s="238"/>
      <c r="AJ74" s="238"/>
      <c r="AK74" s="238"/>
      <c r="AL74" s="238"/>
      <c r="AM74" s="238"/>
      <c r="AN74" s="238"/>
      <c r="AO74" s="238"/>
      <c r="AP74" s="238"/>
      <c r="AQ74" s="238"/>
      <c r="AR74" s="238"/>
      <c r="AS74" s="238"/>
      <c r="AT74" s="238"/>
      <c r="AU74" s="238"/>
      <c r="AV74" s="238"/>
      <c r="AW74" s="23"/>
    </row>
    <row r="75" spans="1:49" x14ac:dyDescent="0.2">
      <c r="A75" s="23"/>
      <c r="B75" s="238"/>
      <c r="C75" s="238"/>
      <c r="D75" s="238"/>
      <c r="E75" s="238"/>
      <c r="F75" s="238"/>
      <c r="G75" s="238"/>
      <c r="H75" s="238"/>
      <c r="I75" s="238"/>
      <c r="J75" s="238"/>
      <c r="K75" s="238"/>
      <c r="L75" s="238"/>
      <c r="M75" s="238"/>
      <c r="N75" s="238"/>
      <c r="O75" s="238"/>
      <c r="P75" s="238"/>
      <c r="Q75" s="238"/>
      <c r="R75" s="238"/>
      <c r="S75" s="238"/>
      <c r="T75" s="238"/>
      <c r="U75" s="238"/>
      <c r="V75" s="238"/>
      <c r="W75" s="238"/>
      <c r="X75" s="238"/>
      <c r="Y75" s="238"/>
      <c r="Z75" s="238"/>
      <c r="AA75" s="238"/>
      <c r="AB75" s="238"/>
      <c r="AC75" s="238"/>
      <c r="AD75" s="238"/>
      <c r="AE75" s="238"/>
      <c r="AF75" s="238"/>
      <c r="AG75" s="238"/>
      <c r="AH75" s="238"/>
      <c r="AI75" s="238"/>
      <c r="AJ75" s="238"/>
      <c r="AK75" s="238"/>
      <c r="AL75" s="238"/>
      <c r="AM75" s="238"/>
      <c r="AN75" s="238"/>
      <c r="AO75" s="238"/>
      <c r="AP75" s="238"/>
      <c r="AQ75" s="238"/>
      <c r="AR75" s="238"/>
      <c r="AS75" s="238"/>
      <c r="AT75" s="238"/>
      <c r="AU75" s="238"/>
      <c r="AV75" s="238"/>
      <c r="AW75" s="23"/>
    </row>
    <row r="76" spans="1:49" x14ac:dyDescent="0.2">
      <c r="A76" s="23"/>
      <c r="B76" s="238" t="s">
        <v>85</v>
      </c>
      <c r="C76" s="238"/>
      <c r="D76" s="238"/>
      <c r="E76" s="238"/>
      <c r="F76" s="238"/>
      <c r="G76" s="238"/>
      <c r="H76" s="238"/>
      <c r="I76" s="238"/>
      <c r="J76" s="238"/>
      <c r="K76" s="238"/>
      <c r="L76" s="238"/>
      <c r="M76" s="238"/>
      <c r="N76" s="238"/>
      <c r="O76" s="238"/>
      <c r="P76" s="238"/>
      <c r="Q76" s="238"/>
      <c r="R76" s="238"/>
      <c r="S76" s="238"/>
      <c r="T76" s="238"/>
      <c r="U76" s="238"/>
      <c r="V76" s="238"/>
      <c r="W76" s="238"/>
      <c r="X76" s="238"/>
      <c r="Y76" s="238"/>
      <c r="Z76" s="238"/>
      <c r="AA76" s="238"/>
      <c r="AB76" s="238"/>
      <c r="AC76" s="238"/>
      <c r="AD76" s="238"/>
      <c r="AE76" s="238"/>
      <c r="AF76" s="238"/>
      <c r="AG76" s="238"/>
      <c r="AH76" s="238"/>
      <c r="AI76" s="238"/>
      <c r="AJ76" s="238"/>
      <c r="AK76" s="238"/>
      <c r="AL76" s="238"/>
      <c r="AM76" s="238"/>
      <c r="AN76" s="238"/>
      <c r="AO76" s="238"/>
      <c r="AP76" s="238"/>
      <c r="AQ76" s="238"/>
      <c r="AR76" s="238"/>
      <c r="AS76" s="238"/>
      <c r="AT76" s="238"/>
      <c r="AU76" s="238"/>
      <c r="AV76" s="238"/>
      <c r="AW76" s="23"/>
    </row>
    <row r="77" spans="1:49" x14ac:dyDescent="0.2">
      <c r="A77" s="23"/>
      <c r="B77" s="238"/>
      <c r="C77" s="238"/>
      <c r="D77" s="238"/>
      <c r="E77" s="238"/>
      <c r="F77" s="238"/>
      <c r="G77" s="238"/>
      <c r="H77" s="238"/>
      <c r="I77" s="238"/>
      <c r="J77" s="238"/>
      <c r="K77" s="238"/>
      <c r="L77" s="238"/>
      <c r="M77" s="238"/>
      <c r="N77" s="238"/>
      <c r="O77" s="238"/>
      <c r="P77" s="238"/>
      <c r="Q77" s="238"/>
      <c r="R77" s="238"/>
      <c r="S77" s="238"/>
      <c r="T77" s="238"/>
      <c r="U77" s="238"/>
      <c r="V77" s="238"/>
      <c r="W77" s="238"/>
      <c r="X77" s="238"/>
      <c r="Y77" s="238"/>
      <c r="Z77" s="238"/>
      <c r="AA77" s="238"/>
      <c r="AB77" s="238"/>
      <c r="AC77" s="238"/>
      <c r="AD77" s="238"/>
      <c r="AE77" s="238"/>
      <c r="AF77" s="238"/>
      <c r="AG77" s="238"/>
      <c r="AH77" s="238"/>
      <c r="AI77" s="238"/>
      <c r="AJ77" s="238"/>
      <c r="AK77" s="238"/>
      <c r="AL77" s="238"/>
      <c r="AM77" s="238"/>
      <c r="AN77" s="238"/>
      <c r="AO77" s="238"/>
      <c r="AP77" s="238"/>
      <c r="AQ77" s="238"/>
      <c r="AR77" s="238"/>
      <c r="AS77" s="238"/>
      <c r="AT77" s="238"/>
      <c r="AU77" s="238"/>
      <c r="AV77" s="238"/>
      <c r="AW77" s="23"/>
    </row>
    <row r="78" spans="1:49" x14ac:dyDescent="0.2">
      <c r="A78" s="23"/>
      <c r="B78" s="238" t="s">
        <v>86</v>
      </c>
      <c r="C78" s="238"/>
      <c r="D78" s="238"/>
      <c r="E78" s="238"/>
      <c r="F78" s="238"/>
      <c r="G78" s="238"/>
      <c r="H78" s="238"/>
      <c r="I78" s="238"/>
      <c r="J78" s="238"/>
      <c r="K78" s="238"/>
      <c r="L78" s="238"/>
      <c r="M78" s="238"/>
      <c r="N78" s="238"/>
      <c r="O78" s="238"/>
      <c r="P78" s="238"/>
      <c r="Q78" s="238"/>
      <c r="R78" s="238"/>
      <c r="S78" s="238"/>
      <c r="T78" s="238"/>
      <c r="U78" s="238"/>
      <c r="V78" s="238"/>
      <c r="W78" s="238"/>
      <c r="X78" s="238"/>
      <c r="Y78" s="238"/>
      <c r="Z78" s="238"/>
      <c r="AA78" s="238"/>
      <c r="AB78" s="238"/>
      <c r="AC78" s="238"/>
      <c r="AD78" s="238"/>
      <c r="AE78" s="238"/>
      <c r="AF78" s="238"/>
      <c r="AG78" s="238"/>
      <c r="AH78" s="238"/>
      <c r="AI78" s="238"/>
      <c r="AJ78" s="238"/>
      <c r="AK78" s="238"/>
      <c r="AL78" s="238"/>
      <c r="AM78" s="238"/>
      <c r="AN78" s="238"/>
      <c r="AO78" s="238"/>
      <c r="AP78" s="238"/>
      <c r="AQ78" s="238"/>
      <c r="AR78" s="238"/>
      <c r="AS78" s="238"/>
      <c r="AT78" s="238"/>
      <c r="AU78" s="238"/>
      <c r="AV78" s="238"/>
      <c r="AW78" s="23"/>
    </row>
    <row r="79" spans="1:49" x14ac:dyDescent="0.2">
      <c r="A79" s="23"/>
      <c r="B79" s="239"/>
      <c r="C79" s="239"/>
      <c r="D79" s="239"/>
      <c r="E79" s="239"/>
      <c r="F79" s="239"/>
      <c r="G79" s="238"/>
      <c r="H79" s="238"/>
      <c r="I79" s="238"/>
      <c r="J79" s="238"/>
      <c r="K79" s="238"/>
      <c r="L79" s="238"/>
      <c r="M79" s="238"/>
      <c r="N79" s="238"/>
      <c r="O79" s="238"/>
      <c r="P79" s="238"/>
      <c r="Q79" s="238"/>
      <c r="R79" s="238"/>
      <c r="S79" s="238"/>
      <c r="T79" s="238"/>
      <c r="U79" s="238"/>
      <c r="V79" s="238"/>
      <c r="W79" s="238"/>
      <c r="X79" s="238"/>
      <c r="Y79" s="238"/>
      <c r="Z79" s="238"/>
      <c r="AA79" s="238"/>
      <c r="AB79" s="238"/>
      <c r="AC79" s="238"/>
      <c r="AD79" s="238"/>
      <c r="AE79" s="238"/>
      <c r="AF79" s="238"/>
      <c r="AG79" s="238"/>
      <c r="AH79" s="238"/>
      <c r="AI79" s="238"/>
      <c r="AJ79" s="238"/>
      <c r="AK79" s="238"/>
      <c r="AL79" s="238"/>
      <c r="AM79" s="238"/>
      <c r="AN79" s="238"/>
      <c r="AO79" s="238"/>
      <c r="AP79" s="238"/>
      <c r="AQ79" s="238"/>
      <c r="AR79" s="238"/>
      <c r="AS79" s="238"/>
      <c r="AT79" s="238"/>
      <c r="AU79" s="238"/>
      <c r="AV79" s="238"/>
      <c r="AW79" s="23"/>
    </row>
    <row r="80" spans="1:49" x14ac:dyDescent="0.2">
      <c r="A80" s="23"/>
      <c r="B80" s="474" t="s">
        <v>53</v>
      </c>
      <c r="C80" s="474"/>
      <c r="D80" s="304" t="s">
        <v>64</v>
      </c>
      <c r="E80" s="305"/>
      <c r="F80" s="314"/>
      <c r="G80" s="474" t="s">
        <v>65</v>
      </c>
      <c r="H80" s="474"/>
      <c r="I80" s="474"/>
      <c r="J80" s="474"/>
      <c r="K80" s="474"/>
      <c r="L80" s="474"/>
      <c r="M80" s="474"/>
      <c r="N80" s="474"/>
      <c r="O80" s="474"/>
      <c r="P80" s="474"/>
      <c r="Q80" s="474"/>
      <c r="R80" s="474"/>
      <c r="S80" s="474"/>
      <c r="T80" s="474"/>
      <c r="U80" s="474"/>
      <c r="V80" s="474"/>
      <c r="W80" s="474"/>
      <c r="X80" s="474"/>
      <c r="Y80" s="474"/>
      <c r="Z80" s="474"/>
      <c r="AA80" s="474"/>
      <c r="AB80" s="474"/>
      <c r="AC80" s="474"/>
      <c r="AD80" s="474"/>
      <c r="AE80" s="474"/>
      <c r="AF80" s="474"/>
      <c r="AG80" s="474"/>
      <c r="AH80" s="474"/>
      <c r="AI80" s="474"/>
      <c r="AJ80" s="474"/>
      <c r="AK80" s="474"/>
      <c r="AL80" s="23"/>
      <c r="AM80" s="23"/>
      <c r="AN80" s="23"/>
      <c r="AO80" s="23"/>
      <c r="AP80" s="23"/>
      <c r="AQ80" s="23"/>
      <c r="AR80" s="23"/>
      <c r="AS80" s="23"/>
      <c r="AT80" s="23"/>
      <c r="AU80" s="23"/>
      <c r="AV80" s="23"/>
      <c r="AW80" s="23"/>
    </row>
    <row r="81" spans="1:49" x14ac:dyDescent="0.2">
      <c r="A81" s="23"/>
      <c r="B81" s="474"/>
      <c r="C81" s="474"/>
      <c r="D81" s="306"/>
      <c r="E81" s="307"/>
      <c r="F81" s="315"/>
      <c r="G81" s="474"/>
      <c r="H81" s="474"/>
      <c r="I81" s="474"/>
      <c r="J81" s="474"/>
      <c r="K81" s="474"/>
      <c r="L81" s="474"/>
      <c r="M81" s="474"/>
      <c r="N81" s="474"/>
      <c r="O81" s="474"/>
      <c r="P81" s="474"/>
      <c r="Q81" s="474"/>
      <c r="R81" s="474"/>
      <c r="S81" s="474"/>
      <c r="T81" s="474"/>
      <c r="U81" s="474"/>
      <c r="V81" s="474"/>
      <c r="W81" s="474"/>
      <c r="X81" s="474"/>
      <c r="Y81" s="474"/>
      <c r="Z81" s="474"/>
      <c r="AA81" s="474"/>
      <c r="AB81" s="474"/>
      <c r="AC81" s="474"/>
      <c r="AD81" s="474"/>
      <c r="AE81" s="474"/>
      <c r="AF81" s="474"/>
      <c r="AG81" s="474"/>
      <c r="AH81" s="474"/>
      <c r="AI81" s="474"/>
      <c r="AJ81" s="474"/>
      <c r="AK81" s="474"/>
      <c r="AL81" s="23"/>
      <c r="AM81" s="23"/>
      <c r="AN81" s="23"/>
      <c r="AO81" s="23"/>
      <c r="AP81" s="23"/>
      <c r="AQ81" s="23"/>
      <c r="AR81" s="23"/>
      <c r="AS81" s="23"/>
      <c r="AT81" s="23"/>
      <c r="AU81" s="23"/>
      <c r="AV81" s="23"/>
      <c r="AW81" s="23"/>
    </row>
    <row r="82" spans="1:49" ht="12" customHeight="1" x14ac:dyDescent="0.2">
      <c r="A82" s="23"/>
      <c r="B82" s="440">
        <v>1</v>
      </c>
      <c r="C82" s="441"/>
      <c r="D82" s="24"/>
      <c r="E82" s="24"/>
      <c r="F82" s="24"/>
      <c r="G82" s="477" t="s">
        <v>87</v>
      </c>
      <c r="H82" s="477"/>
      <c r="I82" s="477"/>
      <c r="J82" s="477"/>
      <c r="K82" s="477"/>
      <c r="L82" s="477"/>
      <c r="M82" s="477"/>
      <c r="N82" s="477"/>
      <c r="O82" s="477"/>
      <c r="P82" s="477"/>
      <c r="Q82" s="477"/>
      <c r="R82" s="477"/>
      <c r="S82" s="477"/>
      <c r="T82" s="477"/>
      <c r="U82" s="477"/>
      <c r="V82" s="477"/>
      <c r="W82" s="477"/>
      <c r="X82" s="477"/>
      <c r="Y82" s="477"/>
      <c r="Z82" s="477"/>
      <c r="AA82" s="477"/>
      <c r="AB82" s="477"/>
      <c r="AC82" s="477"/>
      <c r="AD82" s="477"/>
      <c r="AE82" s="477"/>
      <c r="AF82" s="477"/>
      <c r="AG82" s="477"/>
      <c r="AH82" s="477"/>
      <c r="AI82" s="477"/>
      <c r="AJ82" s="477"/>
      <c r="AK82" s="477"/>
      <c r="AL82" s="23"/>
      <c r="AM82" s="23"/>
      <c r="AN82" s="23"/>
      <c r="AO82" s="23"/>
      <c r="AP82" s="23"/>
      <c r="AQ82" s="23"/>
      <c r="AR82" s="23"/>
      <c r="AS82" s="23"/>
      <c r="AT82" s="23"/>
      <c r="AU82" s="23"/>
      <c r="AV82" s="23"/>
      <c r="AW82" s="23"/>
    </row>
    <row r="83" spans="1:49" x14ac:dyDescent="0.2">
      <c r="A83" s="23"/>
      <c r="B83" s="440"/>
      <c r="C83" s="441"/>
      <c r="D83" s="24"/>
      <c r="E83" s="24"/>
      <c r="F83" s="24"/>
      <c r="G83" s="477"/>
      <c r="H83" s="477"/>
      <c r="I83" s="477"/>
      <c r="J83" s="477"/>
      <c r="K83" s="477"/>
      <c r="L83" s="477"/>
      <c r="M83" s="477"/>
      <c r="N83" s="477"/>
      <c r="O83" s="477"/>
      <c r="P83" s="477"/>
      <c r="Q83" s="477"/>
      <c r="R83" s="477"/>
      <c r="S83" s="477"/>
      <c r="T83" s="477"/>
      <c r="U83" s="477"/>
      <c r="V83" s="477"/>
      <c r="W83" s="477"/>
      <c r="X83" s="477"/>
      <c r="Y83" s="477"/>
      <c r="Z83" s="477"/>
      <c r="AA83" s="477"/>
      <c r="AB83" s="477"/>
      <c r="AC83" s="477"/>
      <c r="AD83" s="477"/>
      <c r="AE83" s="477"/>
      <c r="AF83" s="477"/>
      <c r="AG83" s="477"/>
      <c r="AH83" s="477"/>
      <c r="AI83" s="477"/>
      <c r="AJ83" s="477"/>
      <c r="AK83" s="477"/>
      <c r="AL83" s="23"/>
      <c r="AM83" s="23"/>
      <c r="AN83" s="23"/>
      <c r="AO83" s="23"/>
      <c r="AP83" s="23"/>
      <c r="AQ83" s="23"/>
      <c r="AR83" s="23"/>
      <c r="AS83" s="23"/>
      <c r="AT83" s="23"/>
      <c r="AU83" s="23"/>
      <c r="AV83" s="23"/>
      <c r="AW83" s="23"/>
    </row>
    <row r="84" spans="1:49" x14ac:dyDescent="0.2">
      <c r="A84" s="23"/>
      <c r="B84" s="442"/>
      <c r="C84" s="443"/>
      <c r="D84" s="22"/>
      <c r="E84" s="22"/>
      <c r="F84" s="22"/>
      <c r="G84" s="477"/>
      <c r="H84" s="477"/>
      <c r="I84" s="477"/>
      <c r="J84" s="477"/>
      <c r="K84" s="477"/>
      <c r="L84" s="477"/>
      <c r="M84" s="477"/>
      <c r="N84" s="477"/>
      <c r="O84" s="477"/>
      <c r="P84" s="477"/>
      <c r="Q84" s="477"/>
      <c r="R84" s="477"/>
      <c r="S84" s="477"/>
      <c r="T84" s="477"/>
      <c r="U84" s="477"/>
      <c r="V84" s="477"/>
      <c r="W84" s="477"/>
      <c r="X84" s="477"/>
      <c r="Y84" s="477"/>
      <c r="Z84" s="477"/>
      <c r="AA84" s="477"/>
      <c r="AB84" s="477"/>
      <c r="AC84" s="477"/>
      <c r="AD84" s="477"/>
      <c r="AE84" s="477"/>
      <c r="AF84" s="477"/>
      <c r="AG84" s="477"/>
      <c r="AH84" s="477"/>
      <c r="AI84" s="477"/>
      <c r="AJ84" s="477"/>
      <c r="AK84" s="477"/>
      <c r="AL84" s="23"/>
      <c r="AM84" s="23"/>
      <c r="AN84" s="23"/>
      <c r="AO84" s="23"/>
      <c r="AP84" s="23"/>
      <c r="AQ84" s="23"/>
      <c r="AR84" s="23"/>
      <c r="AS84" s="23"/>
      <c r="AT84" s="23"/>
      <c r="AU84" s="23"/>
      <c r="AV84" s="23"/>
      <c r="AW84" s="23"/>
    </row>
    <row r="85" spans="1:49" x14ac:dyDescent="0.2">
      <c r="A85" s="23"/>
      <c r="B85" s="438">
        <v>2</v>
      </c>
      <c r="C85" s="439"/>
      <c r="D85" s="21"/>
      <c r="E85" s="21"/>
      <c r="F85" s="21"/>
      <c r="G85" s="477" t="s">
        <v>88</v>
      </c>
      <c r="H85" s="477"/>
      <c r="I85" s="477"/>
      <c r="J85" s="477"/>
      <c r="K85" s="477"/>
      <c r="L85" s="477"/>
      <c r="M85" s="477"/>
      <c r="N85" s="477"/>
      <c r="O85" s="477"/>
      <c r="P85" s="477"/>
      <c r="Q85" s="477"/>
      <c r="R85" s="477"/>
      <c r="S85" s="477"/>
      <c r="T85" s="477"/>
      <c r="U85" s="477"/>
      <c r="V85" s="477"/>
      <c r="W85" s="477"/>
      <c r="X85" s="477"/>
      <c r="Y85" s="477"/>
      <c r="Z85" s="477"/>
      <c r="AA85" s="477"/>
      <c r="AB85" s="477"/>
      <c r="AC85" s="477"/>
      <c r="AD85" s="477"/>
      <c r="AE85" s="477"/>
      <c r="AF85" s="477"/>
      <c r="AG85" s="477"/>
      <c r="AH85" s="477"/>
      <c r="AI85" s="477"/>
      <c r="AJ85" s="477"/>
      <c r="AK85" s="477"/>
      <c r="AL85" s="23"/>
      <c r="AM85" s="23"/>
      <c r="AN85" s="23"/>
      <c r="AO85" s="23"/>
      <c r="AP85" s="23"/>
      <c r="AQ85" s="23"/>
      <c r="AR85" s="23"/>
      <c r="AS85" s="23"/>
      <c r="AT85" s="23"/>
      <c r="AU85" s="23"/>
      <c r="AV85" s="23"/>
      <c r="AW85" s="23"/>
    </row>
    <row r="86" spans="1:49" x14ac:dyDescent="0.2">
      <c r="A86" s="23"/>
      <c r="B86" s="440"/>
      <c r="C86" s="441"/>
      <c r="D86" s="24"/>
      <c r="E86" s="24"/>
      <c r="F86" s="24"/>
      <c r="G86" s="477"/>
      <c r="H86" s="477"/>
      <c r="I86" s="477"/>
      <c r="J86" s="477"/>
      <c r="K86" s="477"/>
      <c r="L86" s="477"/>
      <c r="M86" s="477"/>
      <c r="N86" s="477"/>
      <c r="O86" s="477"/>
      <c r="P86" s="477"/>
      <c r="Q86" s="477"/>
      <c r="R86" s="477"/>
      <c r="S86" s="477"/>
      <c r="T86" s="477"/>
      <c r="U86" s="477"/>
      <c r="V86" s="477"/>
      <c r="W86" s="477"/>
      <c r="X86" s="477"/>
      <c r="Y86" s="477"/>
      <c r="Z86" s="477"/>
      <c r="AA86" s="477"/>
      <c r="AB86" s="477"/>
      <c r="AC86" s="477"/>
      <c r="AD86" s="477"/>
      <c r="AE86" s="477"/>
      <c r="AF86" s="477"/>
      <c r="AG86" s="477"/>
      <c r="AH86" s="477"/>
      <c r="AI86" s="477"/>
      <c r="AJ86" s="477"/>
      <c r="AK86" s="477"/>
      <c r="AL86" s="23"/>
      <c r="AM86" s="23"/>
      <c r="AN86" s="23"/>
      <c r="AO86" s="23"/>
      <c r="AP86" s="23"/>
      <c r="AQ86" s="23"/>
      <c r="AR86" s="23"/>
      <c r="AS86" s="23"/>
      <c r="AT86" s="23"/>
      <c r="AU86" s="23"/>
      <c r="AV86" s="23"/>
      <c r="AW86" s="23"/>
    </row>
    <row r="87" spans="1:49" x14ac:dyDescent="0.2">
      <c r="A87" s="23"/>
      <c r="B87" s="442"/>
      <c r="C87" s="443"/>
      <c r="D87" s="22"/>
      <c r="E87" s="22"/>
      <c r="F87" s="22"/>
      <c r="G87" s="477"/>
      <c r="H87" s="477"/>
      <c r="I87" s="477"/>
      <c r="J87" s="477"/>
      <c r="K87" s="477"/>
      <c r="L87" s="477"/>
      <c r="M87" s="477"/>
      <c r="N87" s="477"/>
      <c r="O87" s="477"/>
      <c r="P87" s="477"/>
      <c r="Q87" s="477"/>
      <c r="R87" s="477"/>
      <c r="S87" s="477"/>
      <c r="T87" s="477"/>
      <c r="U87" s="477"/>
      <c r="V87" s="477"/>
      <c r="W87" s="477"/>
      <c r="X87" s="477"/>
      <c r="Y87" s="477"/>
      <c r="Z87" s="477"/>
      <c r="AA87" s="477"/>
      <c r="AB87" s="477"/>
      <c r="AC87" s="477"/>
      <c r="AD87" s="477"/>
      <c r="AE87" s="477"/>
      <c r="AF87" s="477"/>
      <c r="AG87" s="477"/>
      <c r="AH87" s="477"/>
      <c r="AI87" s="477"/>
      <c r="AJ87" s="477"/>
      <c r="AK87" s="477"/>
      <c r="AL87" s="23"/>
      <c r="AM87" s="23"/>
      <c r="AN87" s="23"/>
      <c r="AO87" s="23"/>
      <c r="AP87" s="23"/>
      <c r="AQ87" s="23"/>
      <c r="AR87" s="23"/>
      <c r="AS87" s="23"/>
      <c r="AT87" s="23"/>
      <c r="AU87" s="23"/>
      <c r="AV87" s="23"/>
      <c r="AW87" s="23"/>
    </row>
    <row r="88" spans="1:49" x14ac:dyDescent="0.2">
      <c r="A88" s="23"/>
      <c r="B88" s="438">
        <v>3</v>
      </c>
      <c r="C88" s="439"/>
      <c r="D88" s="21"/>
      <c r="E88" s="21"/>
      <c r="F88" s="21"/>
      <c r="G88" s="477" t="s">
        <v>89</v>
      </c>
      <c r="H88" s="477"/>
      <c r="I88" s="477"/>
      <c r="J88" s="477"/>
      <c r="K88" s="477"/>
      <c r="L88" s="477"/>
      <c r="M88" s="477"/>
      <c r="N88" s="477"/>
      <c r="O88" s="477"/>
      <c r="P88" s="477"/>
      <c r="Q88" s="477"/>
      <c r="R88" s="477"/>
      <c r="S88" s="477"/>
      <c r="T88" s="477"/>
      <c r="U88" s="477"/>
      <c r="V88" s="477"/>
      <c r="W88" s="477"/>
      <c r="X88" s="477"/>
      <c r="Y88" s="477"/>
      <c r="Z88" s="477"/>
      <c r="AA88" s="477"/>
      <c r="AB88" s="477"/>
      <c r="AC88" s="477"/>
      <c r="AD88" s="477"/>
      <c r="AE88" s="477"/>
      <c r="AF88" s="477"/>
      <c r="AG88" s="477"/>
      <c r="AH88" s="477"/>
      <c r="AI88" s="477"/>
      <c r="AJ88" s="477"/>
      <c r="AK88" s="477"/>
      <c r="AL88" s="23"/>
      <c r="AM88" s="23"/>
      <c r="AN88" s="23"/>
      <c r="AO88" s="23"/>
      <c r="AP88" s="23"/>
      <c r="AQ88" s="23"/>
      <c r="AR88" s="23"/>
      <c r="AS88" s="23"/>
      <c r="AT88" s="23"/>
      <c r="AU88" s="23"/>
      <c r="AV88" s="23"/>
      <c r="AW88" s="23"/>
    </row>
    <row r="89" spans="1:49" x14ac:dyDescent="0.2">
      <c r="A89" s="23"/>
      <c r="B89" s="440"/>
      <c r="C89" s="441"/>
      <c r="D89" s="24"/>
      <c r="E89" s="24"/>
      <c r="F89" s="24"/>
      <c r="G89" s="477"/>
      <c r="H89" s="477"/>
      <c r="I89" s="477"/>
      <c r="J89" s="477"/>
      <c r="K89" s="477"/>
      <c r="L89" s="477"/>
      <c r="M89" s="477"/>
      <c r="N89" s="477"/>
      <c r="O89" s="477"/>
      <c r="P89" s="477"/>
      <c r="Q89" s="477"/>
      <c r="R89" s="477"/>
      <c r="S89" s="477"/>
      <c r="T89" s="477"/>
      <c r="U89" s="477"/>
      <c r="V89" s="477"/>
      <c r="W89" s="477"/>
      <c r="X89" s="477"/>
      <c r="Y89" s="477"/>
      <c r="Z89" s="477"/>
      <c r="AA89" s="477"/>
      <c r="AB89" s="477"/>
      <c r="AC89" s="477"/>
      <c r="AD89" s="477"/>
      <c r="AE89" s="477"/>
      <c r="AF89" s="477"/>
      <c r="AG89" s="477"/>
      <c r="AH89" s="477"/>
      <c r="AI89" s="477"/>
      <c r="AJ89" s="477"/>
      <c r="AK89" s="477"/>
      <c r="AL89" s="23"/>
      <c r="AM89" s="23"/>
      <c r="AN89" s="23"/>
      <c r="AO89" s="23"/>
      <c r="AP89" s="23"/>
      <c r="AQ89" s="23"/>
      <c r="AR89" s="23"/>
      <c r="AS89" s="23"/>
      <c r="AT89" s="23"/>
      <c r="AU89" s="23"/>
      <c r="AV89" s="23"/>
      <c r="AW89" s="23"/>
    </row>
    <row r="90" spans="1:49" x14ac:dyDescent="0.2">
      <c r="A90" s="23"/>
      <c r="B90" s="442"/>
      <c r="C90" s="443"/>
      <c r="D90" s="22"/>
      <c r="E90" s="22"/>
      <c r="F90" s="22"/>
      <c r="G90" s="477"/>
      <c r="H90" s="477"/>
      <c r="I90" s="477"/>
      <c r="J90" s="477"/>
      <c r="K90" s="477"/>
      <c r="L90" s="477"/>
      <c r="M90" s="477"/>
      <c r="N90" s="477"/>
      <c r="O90" s="477"/>
      <c r="P90" s="477"/>
      <c r="Q90" s="477"/>
      <c r="R90" s="477"/>
      <c r="S90" s="477"/>
      <c r="T90" s="477"/>
      <c r="U90" s="477"/>
      <c r="V90" s="477"/>
      <c r="W90" s="477"/>
      <c r="X90" s="477"/>
      <c r="Y90" s="477"/>
      <c r="Z90" s="477"/>
      <c r="AA90" s="477"/>
      <c r="AB90" s="477"/>
      <c r="AC90" s="477"/>
      <c r="AD90" s="477"/>
      <c r="AE90" s="477"/>
      <c r="AF90" s="477"/>
      <c r="AG90" s="477"/>
      <c r="AH90" s="477"/>
      <c r="AI90" s="477"/>
      <c r="AJ90" s="477"/>
      <c r="AK90" s="477"/>
      <c r="AL90" s="23"/>
      <c r="AM90" s="23"/>
      <c r="AN90" s="23"/>
      <c r="AO90" s="23"/>
      <c r="AP90" s="23"/>
      <c r="AQ90" s="23"/>
      <c r="AR90" s="23"/>
      <c r="AS90" s="23"/>
      <c r="AT90" s="23"/>
      <c r="AU90" s="23"/>
      <c r="AV90" s="23"/>
      <c r="AW90" s="23"/>
    </row>
    <row r="91" spans="1:49" x14ac:dyDescent="0.2">
      <c r="A91" s="23"/>
      <c r="B91" s="440">
        <v>4</v>
      </c>
      <c r="C91" s="441"/>
      <c r="D91" s="24"/>
      <c r="E91" s="24"/>
      <c r="F91" s="24"/>
      <c r="G91" s="478" t="s">
        <v>90</v>
      </c>
      <c r="H91" s="478"/>
      <c r="I91" s="478"/>
      <c r="J91" s="478"/>
      <c r="K91" s="478"/>
      <c r="L91" s="478"/>
      <c r="M91" s="478"/>
      <c r="N91" s="478"/>
      <c r="O91" s="478"/>
      <c r="P91" s="478"/>
      <c r="Q91" s="478"/>
      <c r="R91" s="478"/>
      <c r="S91" s="478"/>
      <c r="T91" s="478"/>
      <c r="U91" s="478"/>
      <c r="V91" s="478"/>
      <c r="W91" s="478"/>
      <c r="X91" s="478"/>
      <c r="Y91" s="478"/>
      <c r="Z91" s="478"/>
      <c r="AA91" s="478"/>
      <c r="AB91" s="478"/>
      <c r="AC91" s="478"/>
      <c r="AD91" s="478"/>
      <c r="AE91" s="478"/>
      <c r="AF91" s="478"/>
      <c r="AG91" s="478"/>
      <c r="AH91" s="478"/>
      <c r="AI91" s="478"/>
      <c r="AJ91" s="478"/>
      <c r="AK91" s="478"/>
      <c r="AL91" s="23"/>
      <c r="AM91" s="23"/>
      <c r="AN91" s="23"/>
      <c r="AO91" s="23"/>
      <c r="AP91" s="23"/>
      <c r="AQ91" s="23"/>
      <c r="AR91" s="23"/>
      <c r="AS91" s="23"/>
      <c r="AT91" s="23"/>
      <c r="AU91" s="23"/>
      <c r="AV91" s="23"/>
      <c r="AW91" s="23"/>
    </row>
    <row r="92" spans="1:49" x14ac:dyDescent="0.2">
      <c r="A92" s="23"/>
      <c r="B92" s="440"/>
      <c r="C92" s="441"/>
      <c r="D92" s="24"/>
      <c r="E92" s="24"/>
      <c r="F92" s="24"/>
      <c r="G92" s="478"/>
      <c r="H92" s="478"/>
      <c r="I92" s="478"/>
      <c r="J92" s="478"/>
      <c r="K92" s="478"/>
      <c r="L92" s="478"/>
      <c r="M92" s="478"/>
      <c r="N92" s="478"/>
      <c r="O92" s="478"/>
      <c r="P92" s="478"/>
      <c r="Q92" s="478"/>
      <c r="R92" s="478"/>
      <c r="S92" s="478"/>
      <c r="T92" s="478"/>
      <c r="U92" s="478"/>
      <c r="V92" s="478"/>
      <c r="W92" s="478"/>
      <c r="X92" s="478"/>
      <c r="Y92" s="478"/>
      <c r="Z92" s="478"/>
      <c r="AA92" s="478"/>
      <c r="AB92" s="478"/>
      <c r="AC92" s="478"/>
      <c r="AD92" s="478"/>
      <c r="AE92" s="478"/>
      <c r="AF92" s="478"/>
      <c r="AG92" s="478"/>
      <c r="AH92" s="478"/>
      <c r="AI92" s="478"/>
      <c r="AJ92" s="478"/>
      <c r="AK92" s="478"/>
      <c r="AL92" s="23"/>
      <c r="AM92" s="23"/>
      <c r="AN92" s="23"/>
      <c r="AO92" s="23"/>
      <c r="AP92" s="23"/>
      <c r="AQ92" s="23"/>
      <c r="AR92" s="23"/>
      <c r="AS92" s="23"/>
      <c r="AT92" s="23"/>
      <c r="AU92" s="23"/>
      <c r="AV92" s="23"/>
      <c r="AW92" s="23"/>
    </row>
    <row r="93" spans="1:49" x14ac:dyDescent="0.2">
      <c r="A93" s="23"/>
      <c r="B93" s="442"/>
      <c r="C93" s="443"/>
      <c r="D93" s="22"/>
      <c r="E93" s="22"/>
      <c r="F93" s="22"/>
      <c r="G93" s="478"/>
      <c r="H93" s="478"/>
      <c r="I93" s="478"/>
      <c r="J93" s="478"/>
      <c r="K93" s="478"/>
      <c r="L93" s="478"/>
      <c r="M93" s="478"/>
      <c r="N93" s="478"/>
      <c r="O93" s="478"/>
      <c r="P93" s="478"/>
      <c r="Q93" s="478"/>
      <c r="R93" s="478"/>
      <c r="S93" s="478"/>
      <c r="T93" s="478"/>
      <c r="U93" s="478"/>
      <c r="V93" s="478"/>
      <c r="W93" s="478"/>
      <c r="X93" s="478"/>
      <c r="Y93" s="478"/>
      <c r="Z93" s="478"/>
      <c r="AA93" s="478"/>
      <c r="AB93" s="478"/>
      <c r="AC93" s="478"/>
      <c r="AD93" s="478"/>
      <c r="AE93" s="478"/>
      <c r="AF93" s="478"/>
      <c r="AG93" s="478"/>
      <c r="AH93" s="478"/>
      <c r="AI93" s="478"/>
      <c r="AJ93" s="478"/>
      <c r="AK93" s="478"/>
      <c r="AL93" s="23"/>
      <c r="AM93" s="23"/>
      <c r="AN93" s="23"/>
      <c r="AO93" s="23"/>
      <c r="AP93" s="23"/>
      <c r="AQ93" s="23"/>
      <c r="AR93" s="23"/>
      <c r="AS93" s="23"/>
      <c r="AT93" s="23"/>
      <c r="AU93" s="23"/>
      <c r="AV93" s="23"/>
      <c r="AW93" s="23"/>
    </row>
    <row r="94" spans="1:49" x14ac:dyDescent="0.2">
      <c r="A94" s="23"/>
      <c r="B94" s="438">
        <v>5</v>
      </c>
      <c r="C94" s="439"/>
      <c r="D94" s="21"/>
      <c r="E94" s="21"/>
      <c r="F94" s="21"/>
      <c r="G94" s="478" t="s">
        <v>91</v>
      </c>
      <c r="H94" s="478"/>
      <c r="I94" s="478"/>
      <c r="J94" s="478"/>
      <c r="K94" s="478"/>
      <c r="L94" s="478"/>
      <c r="M94" s="478"/>
      <c r="N94" s="478"/>
      <c r="O94" s="478"/>
      <c r="P94" s="478"/>
      <c r="Q94" s="478"/>
      <c r="R94" s="478"/>
      <c r="S94" s="478"/>
      <c r="T94" s="478"/>
      <c r="U94" s="478"/>
      <c r="V94" s="478"/>
      <c r="W94" s="478"/>
      <c r="X94" s="478"/>
      <c r="Y94" s="478"/>
      <c r="Z94" s="478"/>
      <c r="AA94" s="478"/>
      <c r="AB94" s="478"/>
      <c r="AC94" s="478"/>
      <c r="AD94" s="478"/>
      <c r="AE94" s="478"/>
      <c r="AF94" s="478"/>
      <c r="AG94" s="478"/>
      <c r="AH94" s="478"/>
      <c r="AI94" s="478"/>
      <c r="AJ94" s="478"/>
      <c r="AK94" s="478"/>
      <c r="AL94" s="23"/>
      <c r="AM94" s="23"/>
      <c r="AN94" s="23"/>
      <c r="AO94" s="23"/>
      <c r="AP94" s="23"/>
      <c r="AQ94" s="23"/>
      <c r="AR94" s="23"/>
      <c r="AS94" s="23"/>
      <c r="AT94" s="23"/>
      <c r="AU94" s="23"/>
      <c r="AV94" s="23"/>
      <c r="AW94" s="23"/>
    </row>
    <row r="95" spans="1:49" x14ac:dyDescent="0.2">
      <c r="A95" s="23"/>
      <c r="B95" s="440"/>
      <c r="C95" s="441"/>
      <c r="D95" s="24"/>
      <c r="E95" s="24"/>
      <c r="F95" s="24"/>
      <c r="G95" s="478"/>
      <c r="H95" s="478"/>
      <c r="I95" s="478"/>
      <c r="J95" s="478"/>
      <c r="K95" s="478"/>
      <c r="L95" s="478"/>
      <c r="M95" s="478"/>
      <c r="N95" s="478"/>
      <c r="O95" s="478"/>
      <c r="P95" s="478"/>
      <c r="Q95" s="478"/>
      <c r="R95" s="478"/>
      <c r="S95" s="478"/>
      <c r="T95" s="478"/>
      <c r="U95" s="478"/>
      <c r="V95" s="478"/>
      <c r="W95" s="478"/>
      <c r="X95" s="478"/>
      <c r="Y95" s="478"/>
      <c r="Z95" s="478"/>
      <c r="AA95" s="478"/>
      <c r="AB95" s="478"/>
      <c r="AC95" s="478"/>
      <c r="AD95" s="478"/>
      <c r="AE95" s="478"/>
      <c r="AF95" s="478"/>
      <c r="AG95" s="478"/>
      <c r="AH95" s="478"/>
      <c r="AI95" s="478"/>
      <c r="AJ95" s="478"/>
      <c r="AK95" s="478"/>
      <c r="AL95" s="23"/>
      <c r="AM95" s="23"/>
      <c r="AN95" s="23"/>
      <c r="AO95" s="23"/>
      <c r="AP95" s="23"/>
      <c r="AQ95" s="23"/>
      <c r="AR95" s="23"/>
      <c r="AS95" s="23"/>
      <c r="AT95" s="23"/>
      <c r="AU95" s="23"/>
      <c r="AV95" s="23"/>
      <c r="AW95" s="23"/>
    </row>
    <row r="96" spans="1:49" x14ac:dyDescent="0.2">
      <c r="A96" s="23"/>
      <c r="B96" s="442"/>
      <c r="C96" s="443"/>
      <c r="D96" s="22"/>
      <c r="E96" s="22"/>
      <c r="F96" s="22"/>
      <c r="G96" s="478"/>
      <c r="H96" s="478"/>
      <c r="I96" s="478"/>
      <c r="J96" s="478"/>
      <c r="K96" s="478"/>
      <c r="L96" s="478"/>
      <c r="M96" s="478"/>
      <c r="N96" s="478"/>
      <c r="O96" s="478"/>
      <c r="P96" s="478"/>
      <c r="Q96" s="478"/>
      <c r="R96" s="478"/>
      <c r="S96" s="478"/>
      <c r="T96" s="478"/>
      <c r="U96" s="478"/>
      <c r="V96" s="478"/>
      <c r="W96" s="478"/>
      <c r="X96" s="478"/>
      <c r="Y96" s="478"/>
      <c r="Z96" s="478"/>
      <c r="AA96" s="478"/>
      <c r="AB96" s="478"/>
      <c r="AC96" s="478"/>
      <c r="AD96" s="478"/>
      <c r="AE96" s="478"/>
      <c r="AF96" s="478"/>
      <c r="AG96" s="478"/>
      <c r="AH96" s="478"/>
      <c r="AI96" s="478"/>
      <c r="AJ96" s="478"/>
      <c r="AK96" s="478"/>
      <c r="AL96" s="23"/>
      <c r="AM96" s="23"/>
      <c r="AN96" s="23"/>
      <c r="AO96" s="23"/>
      <c r="AP96" s="23"/>
      <c r="AQ96" s="23"/>
      <c r="AR96" s="23"/>
      <c r="AS96" s="23"/>
      <c r="AT96" s="23"/>
      <c r="AU96" s="23"/>
      <c r="AV96" s="23"/>
      <c r="AW96" s="23"/>
    </row>
    <row r="97" spans="1:49" x14ac:dyDescent="0.2">
      <c r="A97" s="23"/>
      <c r="B97" s="438">
        <v>6</v>
      </c>
      <c r="C97" s="439"/>
      <c r="D97" s="21"/>
      <c r="E97" s="21"/>
      <c r="F97" s="21"/>
      <c r="G97" s="478" t="s">
        <v>92</v>
      </c>
      <c r="H97" s="478"/>
      <c r="I97" s="478"/>
      <c r="J97" s="478"/>
      <c r="K97" s="478"/>
      <c r="L97" s="478"/>
      <c r="M97" s="478"/>
      <c r="N97" s="478"/>
      <c r="O97" s="478"/>
      <c r="P97" s="478"/>
      <c r="Q97" s="478"/>
      <c r="R97" s="478"/>
      <c r="S97" s="478"/>
      <c r="T97" s="478"/>
      <c r="U97" s="478"/>
      <c r="V97" s="478"/>
      <c r="W97" s="478"/>
      <c r="X97" s="478"/>
      <c r="Y97" s="478"/>
      <c r="Z97" s="478"/>
      <c r="AA97" s="478"/>
      <c r="AB97" s="478"/>
      <c r="AC97" s="478"/>
      <c r="AD97" s="478"/>
      <c r="AE97" s="478"/>
      <c r="AF97" s="478"/>
      <c r="AG97" s="478"/>
      <c r="AH97" s="478"/>
      <c r="AI97" s="478"/>
      <c r="AJ97" s="478"/>
      <c r="AK97" s="478"/>
      <c r="AL97" s="23"/>
      <c r="AM97" s="23"/>
      <c r="AN97" s="23"/>
      <c r="AO97" s="23"/>
      <c r="AP97" s="23"/>
      <c r="AQ97" s="23"/>
      <c r="AR97" s="23"/>
      <c r="AS97" s="23"/>
      <c r="AT97" s="23"/>
      <c r="AU97" s="23"/>
      <c r="AV97" s="23"/>
      <c r="AW97" s="23"/>
    </row>
    <row r="98" spans="1:49" x14ac:dyDescent="0.2">
      <c r="A98" s="23"/>
      <c r="B98" s="440"/>
      <c r="C98" s="441"/>
      <c r="D98" s="24"/>
      <c r="E98" s="24"/>
      <c r="F98" s="24"/>
      <c r="G98" s="478"/>
      <c r="H98" s="478"/>
      <c r="I98" s="478"/>
      <c r="J98" s="478"/>
      <c r="K98" s="478"/>
      <c r="L98" s="478"/>
      <c r="M98" s="478"/>
      <c r="N98" s="478"/>
      <c r="O98" s="478"/>
      <c r="P98" s="478"/>
      <c r="Q98" s="478"/>
      <c r="R98" s="478"/>
      <c r="S98" s="478"/>
      <c r="T98" s="478"/>
      <c r="U98" s="478"/>
      <c r="V98" s="478"/>
      <c r="W98" s="478"/>
      <c r="X98" s="478"/>
      <c r="Y98" s="478"/>
      <c r="Z98" s="478"/>
      <c r="AA98" s="478"/>
      <c r="AB98" s="478"/>
      <c r="AC98" s="478"/>
      <c r="AD98" s="478"/>
      <c r="AE98" s="478"/>
      <c r="AF98" s="478"/>
      <c r="AG98" s="478"/>
      <c r="AH98" s="478"/>
      <c r="AI98" s="478"/>
      <c r="AJ98" s="478"/>
      <c r="AK98" s="478"/>
      <c r="AL98" s="23"/>
      <c r="AM98" s="23"/>
      <c r="AN98" s="23"/>
      <c r="AO98" s="23"/>
      <c r="AP98" s="23"/>
      <c r="AQ98" s="23"/>
      <c r="AR98" s="23"/>
      <c r="AS98" s="23"/>
      <c r="AT98" s="23"/>
      <c r="AU98" s="23"/>
      <c r="AV98" s="23"/>
      <c r="AW98" s="23"/>
    </row>
    <row r="99" spans="1:49" x14ac:dyDescent="0.2">
      <c r="A99" s="23"/>
      <c r="B99" s="442"/>
      <c r="C99" s="443"/>
      <c r="D99" s="22"/>
      <c r="E99" s="22"/>
      <c r="F99" s="22"/>
      <c r="G99" s="478"/>
      <c r="H99" s="478"/>
      <c r="I99" s="478"/>
      <c r="J99" s="478"/>
      <c r="K99" s="478"/>
      <c r="L99" s="478"/>
      <c r="M99" s="478"/>
      <c r="N99" s="478"/>
      <c r="O99" s="478"/>
      <c r="P99" s="478"/>
      <c r="Q99" s="478"/>
      <c r="R99" s="478"/>
      <c r="S99" s="478"/>
      <c r="T99" s="478"/>
      <c r="U99" s="478"/>
      <c r="V99" s="478"/>
      <c r="W99" s="478"/>
      <c r="X99" s="478"/>
      <c r="Y99" s="478"/>
      <c r="Z99" s="478"/>
      <c r="AA99" s="478"/>
      <c r="AB99" s="478"/>
      <c r="AC99" s="478"/>
      <c r="AD99" s="478"/>
      <c r="AE99" s="478"/>
      <c r="AF99" s="478"/>
      <c r="AG99" s="478"/>
      <c r="AH99" s="478"/>
      <c r="AI99" s="478"/>
      <c r="AJ99" s="478"/>
      <c r="AK99" s="478"/>
      <c r="AL99" s="23"/>
      <c r="AM99" s="23"/>
      <c r="AN99" s="23"/>
      <c r="AO99" s="23"/>
      <c r="AP99" s="23"/>
      <c r="AQ99" s="23"/>
      <c r="AR99" s="23"/>
      <c r="AS99" s="23"/>
      <c r="AT99" s="23"/>
      <c r="AU99" s="23"/>
      <c r="AV99" s="23"/>
      <c r="AW99" s="23"/>
    </row>
    <row r="100" spans="1:49" x14ac:dyDescent="0.2">
      <c r="A100" s="23"/>
      <c r="B100" s="438">
        <v>7</v>
      </c>
      <c r="C100" s="439"/>
      <c r="D100" s="21"/>
      <c r="E100" s="21"/>
      <c r="F100" s="21"/>
      <c r="G100" s="477" t="s">
        <v>93</v>
      </c>
      <c r="H100" s="477"/>
      <c r="I100" s="477"/>
      <c r="J100" s="477"/>
      <c r="K100" s="477"/>
      <c r="L100" s="477"/>
      <c r="M100" s="477"/>
      <c r="N100" s="477"/>
      <c r="O100" s="477"/>
      <c r="P100" s="477"/>
      <c r="Q100" s="477"/>
      <c r="R100" s="477"/>
      <c r="S100" s="477"/>
      <c r="T100" s="477"/>
      <c r="U100" s="477"/>
      <c r="V100" s="477"/>
      <c r="W100" s="477"/>
      <c r="X100" s="477"/>
      <c r="Y100" s="477"/>
      <c r="Z100" s="477"/>
      <c r="AA100" s="477"/>
      <c r="AB100" s="477"/>
      <c r="AC100" s="477"/>
      <c r="AD100" s="477"/>
      <c r="AE100" s="477"/>
      <c r="AF100" s="477"/>
      <c r="AG100" s="477"/>
      <c r="AH100" s="477"/>
      <c r="AI100" s="477"/>
      <c r="AJ100" s="477"/>
      <c r="AK100" s="477"/>
      <c r="AL100" s="23"/>
      <c r="AM100" s="23"/>
      <c r="AN100" s="23"/>
      <c r="AO100" s="23"/>
      <c r="AP100" s="23"/>
      <c r="AQ100" s="23"/>
      <c r="AR100" s="23"/>
      <c r="AS100" s="23"/>
      <c r="AT100" s="23"/>
      <c r="AU100" s="23"/>
      <c r="AV100" s="23"/>
      <c r="AW100" s="23"/>
    </row>
    <row r="101" spans="1:49" x14ac:dyDescent="0.2">
      <c r="A101" s="23"/>
      <c r="B101" s="440"/>
      <c r="C101" s="441"/>
      <c r="D101" s="24"/>
      <c r="E101" s="24"/>
      <c r="F101" s="24"/>
      <c r="G101" s="477"/>
      <c r="H101" s="477"/>
      <c r="I101" s="477"/>
      <c r="J101" s="477"/>
      <c r="K101" s="477"/>
      <c r="L101" s="477"/>
      <c r="M101" s="477"/>
      <c r="N101" s="477"/>
      <c r="O101" s="477"/>
      <c r="P101" s="477"/>
      <c r="Q101" s="477"/>
      <c r="R101" s="477"/>
      <c r="S101" s="477"/>
      <c r="T101" s="477"/>
      <c r="U101" s="477"/>
      <c r="V101" s="477"/>
      <c r="W101" s="477"/>
      <c r="X101" s="477"/>
      <c r="Y101" s="477"/>
      <c r="Z101" s="477"/>
      <c r="AA101" s="477"/>
      <c r="AB101" s="477"/>
      <c r="AC101" s="477"/>
      <c r="AD101" s="477"/>
      <c r="AE101" s="477"/>
      <c r="AF101" s="477"/>
      <c r="AG101" s="477"/>
      <c r="AH101" s="477"/>
      <c r="AI101" s="477"/>
      <c r="AJ101" s="477"/>
      <c r="AK101" s="477"/>
      <c r="AL101" s="23"/>
      <c r="AM101" s="23"/>
      <c r="AN101" s="23"/>
      <c r="AO101" s="23"/>
      <c r="AP101" s="23"/>
      <c r="AQ101" s="23"/>
      <c r="AR101" s="23"/>
      <c r="AS101" s="23"/>
      <c r="AT101" s="23"/>
      <c r="AU101" s="23"/>
      <c r="AV101" s="23"/>
      <c r="AW101" s="23"/>
    </row>
    <row r="102" spans="1:49" x14ac:dyDescent="0.2">
      <c r="A102" s="23"/>
      <c r="B102" s="442"/>
      <c r="C102" s="443"/>
      <c r="D102" s="22"/>
      <c r="E102" s="22"/>
      <c r="F102" s="22"/>
      <c r="G102" s="477"/>
      <c r="H102" s="477"/>
      <c r="I102" s="477"/>
      <c r="J102" s="477"/>
      <c r="K102" s="477"/>
      <c r="L102" s="477"/>
      <c r="M102" s="477"/>
      <c r="N102" s="477"/>
      <c r="O102" s="477"/>
      <c r="P102" s="477"/>
      <c r="Q102" s="477"/>
      <c r="R102" s="477"/>
      <c r="S102" s="477"/>
      <c r="T102" s="477"/>
      <c r="U102" s="477"/>
      <c r="V102" s="477"/>
      <c r="W102" s="477"/>
      <c r="X102" s="477"/>
      <c r="Y102" s="477"/>
      <c r="Z102" s="477"/>
      <c r="AA102" s="477"/>
      <c r="AB102" s="477"/>
      <c r="AC102" s="477"/>
      <c r="AD102" s="477"/>
      <c r="AE102" s="477"/>
      <c r="AF102" s="477"/>
      <c r="AG102" s="477"/>
      <c r="AH102" s="477"/>
      <c r="AI102" s="477"/>
      <c r="AJ102" s="477"/>
      <c r="AK102" s="477"/>
      <c r="AL102" s="23"/>
      <c r="AM102" s="23"/>
      <c r="AN102" s="23"/>
      <c r="AO102" s="23"/>
      <c r="AP102" s="23"/>
      <c r="AQ102" s="23"/>
      <c r="AR102" s="23"/>
      <c r="AS102" s="23"/>
      <c r="AT102" s="23"/>
      <c r="AU102" s="23"/>
      <c r="AV102" s="23"/>
      <c r="AW102" s="23"/>
    </row>
    <row r="103" spans="1:49" x14ac:dyDescent="0.2">
      <c r="A103" s="23"/>
      <c r="B103" s="24"/>
      <c r="C103" s="24"/>
      <c r="D103" s="24"/>
      <c r="E103" s="24"/>
      <c r="F103" s="24"/>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3"/>
    </row>
    <row r="104" spans="1:49" x14ac:dyDescent="0.2">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row>
    <row r="105" spans="1:49" x14ac:dyDescent="0.2">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row>
    <row r="106" spans="1:49" x14ac:dyDescent="0.2">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row>
    <row r="107" spans="1:49" x14ac:dyDescent="0.2">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row>
    <row r="108" spans="1:49" x14ac:dyDescent="0.2">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row>
    <row r="109" spans="1:49" x14ac:dyDescent="0.2">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row>
    <row r="110" spans="1:49" x14ac:dyDescent="0.2">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row>
    <row r="111" spans="1:49" x14ac:dyDescent="0.2">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row>
    <row r="112" spans="1:49" x14ac:dyDescent="0.2">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row>
    <row r="113" spans="1:49" x14ac:dyDescent="0.2">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row>
  </sheetData>
  <sheetProtection algorithmName="SHA-512" hashValue="5vyjB5sAW/GpWnuA6KeDvtGv90KMaN8iO+KxMG6dD2QZOLzUPK01kg+aW8l8hMJ8EMGTl4fkBAf9du9OZCPzsg==" saltValue="7hF2Nht8RdGcymhWKbyuHg==" spinCount="100000" sheet="1" objects="1" scenarios="1"/>
  <mergeCells count="67">
    <mergeCell ref="B100:C102"/>
    <mergeCell ref="G100:AK102"/>
    <mergeCell ref="B91:C93"/>
    <mergeCell ref="G91:AK93"/>
    <mergeCell ref="B94:C96"/>
    <mergeCell ref="G94:AK96"/>
    <mergeCell ref="B97:C99"/>
    <mergeCell ref="G97:AK99"/>
    <mergeCell ref="B82:C84"/>
    <mergeCell ref="G82:AK84"/>
    <mergeCell ref="B85:C87"/>
    <mergeCell ref="G85:AK87"/>
    <mergeCell ref="B88:C90"/>
    <mergeCell ref="G88:AK90"/>
    <mergeCell ref="B72:X73"/>
    <mergeCell ref="B74:AV75"/>
    <mergeCell ref="B76:AV77"/>
    <mergeCell ref="B78:AV79"/>
    <mergeCell ref="B80:C81"/>
    <mergeCell ref="D80:F81"/>
    <mergeCell ref="G80:AK81"/>
    <mergeCell ref="B58:C61"/>
    <mergeCell ref="G58:X61"/>
    <mergeCell ref="Y58:AV61"/>
    <mergeCell ref="A68:AW69"/>
    <mergeCell ref="A70:X71"/>
    <mergeCell ref="AS70:AW71"/>
    <mergeCell ref="B62:C65"/>
    <mergeCell ref="G62:X65"/>
    <mergeCell ref="Y62:AV65"/>
    <mergeCell ref="A1:AW2"/>
    <mergeCell ref="B9:C10"/>
    <mergeCell ref="G9:X10"/>
    <mergeCell ref="Y9:AV10"/>
    <mergeCell ref="D9:F10"/>
    <mergeCell ref="AS3:AW4"/>
    <mergeCell ref="B5:X6"/>
    <mergeCell ref="B7:AV8"/>
    <mergeCell ref="A3:X4"/>
    <mergeCell ref="B13:C19"/>
    <mergeCell ref="G13:X19"/>
    <mergeCell ref="Y13:AV19"/>
    <mergeCell ref="B11:AV12"/>
    <mergeCell ref="Y55:AV57"/>
    <mergeCell ref="B20:AV21"/>
    <mergeCell ref="B49:C51"/>
    <mergeCell ref="G49:X51"/>
    <mergeCell ref="Y49:AV51"/>
    <mergeCell ref="B52:C54"/>
    <mergeCell ref="G52:X54"/>
    <mergeCell ref="Y52:AV54"/>
    <mergeCell ref="B55:C57"/>
    <mergeCell ref="G55:X57"/>
    <mergeCell ref="B22:C28"/>
    <mergeCell ref="G22:X28"/>
    <mergeCell ref="Y22:AV28"/>
    <mergeCell ref="B29:C35"/>
    <mergeCell ref="G29:X35"/>
    <mergeCell ref="Y29:AV35"/>
    <mergeCell ref="B47:AV48"/>
    <mergeCell ref="B36:C41"/>
    <mergeCell ref="G36:X41"/>
    <mergeCell ref="Y36:AV41"/>
    <mergeCell ref="B42:AV43"/>
    <mergeCell ref="B44:C46"/>
    <mergeCell ref="G44:X46"/>
    <mergeCell ref="Y44:AV46"/>
  </mergeCells>
  <phoneticPr fontId="1"/>
  <printOptions horizontalCentered="1"/>
  <pageMargins left="0.23622047244094491" right="0.23622047244094491" top="0.35433070866141736" bottom="0.35433070866141736" header="0.11811023622047245" footer="0.11811023622047245"/>
  <pageSetup paperSize="9" scale="98" fitToHeight="0" orientation="portrait" r:id="rId1"/>
  <rowBreaks count="1" manualBreakCount="1">
    <brk id="67" max="48" man="1"/>
  </rowBreaks>
  <drawing r:id="rId2"/>
  <legacyDrawing r:id="rId3"/>
  <mc:AlternateContent xmlns:mc="http://schemas.openxmlformats.org/markup-compatibility/2006">
    <mc:Choice Requires="x14">
      <controls>
        <mc:AlternateContent xmlns:mc="http://schemas.openxmlformats.org/markup-compatibility/2006">
          <mc:Choice Requires="x14">
            <control shapeId="25620" r:id="rId4" name="Check Box 20">
              <controlPr locked="0" defaultSize="0" autoFill="0" autoLine="0" autoPict="0">
                <anchor moveWithCells="1">
                  <from>
                    <xdr:col>3</xdr:col>
                    <xdr:colOff>121920</xdr:colOff>
                    <xdr:row>48</xdr:row>
                    <xdr:rowOff>121920</xdr:rowOff>
                  </from>
                  <to>
                    <xdr:col>5</xdr:col>
                    <xdr:colOff>7620</xdr:colOff>
                    <xdr:row>50</xdr:row>
                    <xdr:rowOff>7620</xdr:rowOff>
                  </to>
                </anchor>
              </controlPr>
            </control>
          </mc:Choice>
        </mc:AlternateContent>
        <mc:AlternateContent xmlns:mc="http://schemas.openxmlformats.org/markup-compatibility/2006">
          <mc:Choice Requires="x14">
            <control shapeId="25621" r:id="rId5" name="Check Box 21">
              <controlPr locked="0" defaultSize="0" autoFill="0" autoLine="0" autoPict="0">
                <anchor moveWithCells="1">
                  <from>
                    <xdr:col>3</xdr:col>
                    <xdr:colOff>121920</xdr:colOff>
                    <xdr:row>51</xdr:row>
                    <xdr:rowOff>144780</xdr:rowOff>
                  </from>
                  <to>
                    <xdr:col>5</xdr:col>
                    <xdr:colOff>7620</xdr:colOff>
                    <xdr:row>53</xdr:row>
                    <xdr:rowOff>30480</xdr:rowOff>
                  </to>
                </anchor>
              </controlPr>
            </control>
          </mc:Choice>
        </mc:AlternateContent>
        <mc:AlternateContent xmlns:mc="http://schemas.openxmlformats.org/markup-compatibility/2006">
          <mc:Choice Requires="x14">
            <control shapeId="25628" r:id="rId6" name="Check Box 28">
              <controlPr locked="0" defaultSize="0" autoFill="0" autoLine="0" autoPict="0">
                <anchor moveWithCells="1">
                  <from>
                    <xdr:col>3</xdr:col>
                    <xdr:colOff>121920</xdr:colOff>
                    <xdr:row>54</xdr:row>
                    <xdr:rowOff>144780</xdr:rowOff>
                  </from>
                  <to>
                    <xdr:col>5</xdr:col>
                    <xdr:colOff>7620</xdr:colOff>
                    <xdr:row>56</xdr:row>
                    <xdr:rowOff>30480</xdr:rowOff>
                  </to>
                </anchor>
              </controlPr>
            </control>
          </mc:Choice>
        </mc:AlternateContent>
        <mc:AlternateContent xmlns:mc="http://schemas.openxmlformats.org/markup-compatibility/2006">
          <mc:Choice Requires="x14">
            <control shapeId="25644" r:id="rId7" name="Check Box 44">
              <controlPr locked="0" defaultSize="0" autoFill="0" autoLine="0" autoPict="0">
                <anchor moveWithCells="1">
                  <from>
                    <xdr:col>3</xdr:col>
                    <xdr:colOff>144780</xdr:colOff>
                    <xdr:row>58</xdr:row>
                    <xdr:rowOff>45720</xdr:rowOff>
                  </from>
                  <to>
                    <xdr:col>5</xdr:col>
                    <xdr:colOff>30480</xdr:colOff>
                    <xdr:row>59</xdr:row>
                    <xdr:rowOff>106680</xdr:rowOff>
                  </to>
                </anchor>
              </controlPr>
            </control>
          </mc:Choice>
        </mc:AlternateContent>
        <mc:AlternateContent xmlns:mc="http://schemas.openxmlformats.org/markup-compatibility/2006">
          <mc:Choice Requires="x14">
            <control shapeId="25647" r:id="rId8" name="Check Box 47">
              <controlPr locked="0" defaultSize="0" autoFill="0" autoLine="0" autoPict="0">
                <anchor moveWithCells="1">
                  <from>
                    <xdr:col>3</xdr:col>
                    <xdr:colOff>121920</xdr:colOff>
                    <xdr:row>81</xdr:row>
                    <xdr:rowOff>121920</xdr:rowOff>
                  </from>
                  <to>
                    <xdr:col>5</xdr:col>
                    <xdr:colOff>7620</xdr:colOff>
                    <xdr:row>83</xdr:row>
                    <xdr:rowOff>7620</xdr:rowOff>
                  </to>
                </anchor>
              </controlPr>
            </control>
          </mc:Choice>
        </mc:AlternateContent>
        <mc:AlternateContent xmlns:mc="http://schemas.openxmlformats.org/markup-compatibility/2006">
          <mc:Choice Requires="x14">
            <control shapeId="25648" r:id="rId9" name="Check Box 48">
              <controlPr locked="0" defaultSize="0" autoFill="0" autoLine="0" autoPict="0">
                <anchor moveWithCells="1">
                  <from>
                    <xdr:col>3</xdr:col>
                    <xdr:colOff>121920</xdr:colOff>
                    <xdr:row>84</xdr:row>
                    <xdr:rowOff>144780</xdr:rowOff>
                  </from>
                  <to>
                    <xdr:col>5</xdr:col>
                    <xdr:colOff>7620</xdr:colOff>
                    <xdr:row>86</xdr:row>
                    <xdr:rowOff>30480</xdr:rowOff>
                  </to>
                </anchor>
              </controlPr>
            </control>
          </mc:Choice>
        </mc:AlternateContent>
        <mc:AlternateContent xmlns:mc="http://schemas.openxmlformats.org/markup-compatibility/2006">
          <mc:Choice Requires="x14">
            <control shapeId="25649" r:id="rId10" name="Check Box 49">
              <controlPr locked="0" defaultSize="0" autoFill="0" autoLine="0" autoPict="0">
                <anchor moveWithCells="1">
                  <from>
                    <xdr:col>3</xdr:col>
                    <xdr:colOff>121920</xdr:colOff>
                    <xdr:row>87</xdr:row>
                    <xdr:rowOff>144780</xdr:rowOff>
                  </from>
                  <to>
                    <xdr:col>5</xdr:col>
                    <xdr:colOff>7620</xdr:colOff>
                    <xdr:row>89</xdr:row>
                    <xdr:rowOff>30480</xdr:rowOff>
                  </to>
                </anchor>
              </controlPr>
            </control>
          </mc:Choice>
        </mc:AlternateContent>
        <mc:AlternateContent xmlns:mc="http://schemas.openxmlformats.org/markup-compatibility/2006">
          <mc:Choice Requires="x14">
            <control shapeId="25650" r:id="rId11" name="Check Box 50">
              <controlPr locked="0" defaultSize="0" autoFill="0" autoLine="0" autoPict="0">
                <anchor moveWithCells="1">
                  <from>
                    <xdr:col>3</xdr:col>
                    <xdr:colOff>121920</xdr:colOff>
                    <xdr:row>90</xdr:row>
                    <xdr:rowOff>121920</xdr:rowOff>
                  </from>
                  <to>
                    <xdr:col>5</xdr:col>
                    <xdr:colOff>7620</xdr:colOff>
                    <xdr:row>92</xdr:row>
                    <xdr:rowOff>7620</xdr:rowOff>
                  </to>
                </anchor>
              </controlPr>
            </control>
          </mc:Choice>
        </mc:AlternateContent>
        <mc:AlternateContent xmlns:mc="http://schemas.openxmlformats.org/markup-compatibility/2006">
          <mc:Choice Requires="x14">
            <control shapeId="25651" r:id="rId12" name="Check Box 51">
              <controlPr locked="0" defaultSize="0" autoFill="0" autoLine="0" autoPict="0">
                <anchor moveWithCells="1">
                  <from>
                    <xdr:col>3</xdr:col>
                    <xdr:colOff>121920</xdr:colOff>
                    <xdr:row>93</xdr:row>
                    <xdr:rowOff>144780</xdr:rowOff>
                  </from>
                  <to>
                    <xdr:col>5</xdr:col>
                    <xdr:colOff>7620</xdr:colOff>
                    <xdr:row>95</xdr:row>
                    <xdr:rowOff>30480</xdr:rowOff>
                  </to>
                </anchor>
              </controlPr>
            </control>
          </mc:Choice>
        </mc:AlternateContent>
        <mc:AlternateContent xmlns:mc="http://schemas.openxmlformats.org/markup-compatibility/2006">
          <mc:Choice Requires="x14">
            <control shapeId="25652" r:id="rId13" name="Check Box 52">
              <controlPr locked="0" defaultSize="0" autoFill="0" autoLine="0" autoPict="0">
                <anchor moveWithCells="1">
                  <from>
                    <xdr:col>3</xdr:col>
                    <xdr:colOff>114300</xdr:colOff>
                    <xdr:row>97</xdr:row>
                    <xdr:rowOff>7620</xdr:rowOff>
                  </from>
                  <to>
                    <xdr:col>5</xdr:col>
                    <xdr:colOff>0</xdr:colOff>
                    <xdr:row>98</xdr:row>
                    <xdr:rowOff>45720</xdr:rowOff>
                  </to>
                </anchor>
              </controlPr>
            </control>
          </mc:Choice>
        </mc:AlternateContent>
        <mc:AlternateContent xmlns:mc="http://schemas.openxmlformats.org/markup-compatibility/2006">
          <mc:Choice Requires="x14">
            <control shapeId="25653" r:id="rId14" name="Check Box 53">
              <controlPr locked="0" defaultSize="0" autoFill="0" autoLine="0" autoPict="0">
                <anchor moveWithCells="1">
                  <from>
                    <xdr:col>3</xdr:col>
                    <xdr:colOff>121920</xdr:colOff>
                    <xdr:row>100</xdr:row>
                    <xdr:rowOff>0</xdr:rowOff>
                  </from>
                  <to>
                    <xdr:col>5</xdr:col>
                    <xdr:colOff>7620</xdr:colOff>
                    <xdr:row>101</xdr:row>
                    <xdr:rowOff>38100</xdr:rowOff>
                  </to>
                </anchor>
              </controlPr>
            </control>
          </mc:Choice>
        </mc:AlternateContent>
        <mc:AlternateContent xmlns:mc="http://schemas.openxmlformats.org/markup-compatibility/2006">
          <mc:Choice Requires="x14">
            <control shapeId="25655" r:id="rId15" name="Check Box 55">
              <controlPr locked="0" defaultSize="0" autoFill="0" autoLine="0" autoPict="0">
                <anchor moveWithCells="1">
                  <from>
                    <xdr:col>3</xdr:col>
                    <xdr:colOff>106680</xdr:colOff>
                    <xdr:row>13</xdr:row>
                    <xdr:rowOff>137160</xdr:rowOff>
                  </from>
                  <to>
                    <xdr:col>4</xdr:col>
                    <xdr:colOff>144780</xdr:colOff>
                    <xdr:row>15</xdr:row>
                    <xdr:rowOff>22860</xdr:rowOff>
                  </to>
                </anchor>
              </controlPr>
            </control>
          </mc:Choice>
        </mc:AlternateContent>
        <mc:AlternateContent xmlns:mc="http://schemas.openxmlformats.org/markup-compatibility/2006">
          <mc:Choice Requires="x14">
            <control shapeId="25656" r:id="rId16" name="Check Box 56">
              <controlPr locked="0" defaultSize="0" autoFill="0" autoLine="0" autoPict="0">
                <anchor moveWithCells="1">
                  <from>
                    <xdr:col>3</xdr:col>
                    <xdr:colOff>121920</xdr:colOff>
                    <xdr:row>23</xdr:row>
                    <xdr:rowOff>68580</xdr:rowOff>
                  </from>
                  <to>
                    <xdr:col>5</xdr:col>
                    <xdr:colOff>7620</xdr:colOff>
                    <xdr:row>24</xdr:row>
                    <xdr:rowOff>106680</xdr:rowOff>
                  </to>
                </anchor>
              </controlPr>
            </control>
          </mc:Choice>
        </mc:AlternateContent>
        <mc:AlternateContent xmlns:mc="http://schemas.openxmlformats.org/markup-compatibility/2006">
          <mc:Choice Requires="x14">
            <control shapeId="25657" r:id="rId17" name="Check Box 57">
              <controlPr locked="0" defaultSize="0" autoFill="0" autoLine="0" autoPict="0">
                <anchor moveWithCells="1">
                  <from>
                    <xdr:col>3</xdr:col>
                    <xdr:colOff>121920</xdr:colOff>
                    <xdr:row>30</xdr:row>
                    <xdr:rowOff>68580</xdr:rowOff>
                  </from>
                  <to>
                    <xdr:col>5</xdr:col>
                    <xdr:colOff>7620</xdr:colOff>
                    <xdr:row>31</xdr:row>
                    <xdr:rowOff>106680</xdr:rowOff>
                  </to>
                </anchor>
              </controlPr>
            </control>
          </mc:Choice>
        </mc:AlternateContent>
        <mc:AlternateContent xmlns:mc="http://schemas.openxmlformats.org/markup-compatibility/2006">
          <mc:Choice Requires="x14">
            <control shapeId="25658" r:id="rId18" name="Check Box 58">
              <controlPr locked="0" defaultSize="0" autoFill="0" autoLine="0" autoPict="0">
                <anchor moveWithCells="1">
                  <from>
                    <xdr:col>3</xdr:col>
                    <xdr:colOff>121920</xdr:colOff>
                    <xdr:row>37</xdr:row>
                    <xdr:rowOff>68580</xdr:rowOff>
                  </from>
                  <to>
                    <xdr:col>5</xdr:col>
                    <xdr:colOff>7620</xdr:colOff>
                    <xdr:row>38</xdr:row>
                    <xdr:rowOff>106680</xdr:rowOff>
                  </to>
                </anchor>
              </controlPr>
            </control>
          </mc:Choice>
        </mc:AlternateContent>
        <mc:AlternateContent xmlns:mc="http://schemas.openxmlformats.org/markup-compatibility/2006">
          <mc:Choice Requires="x14">
            <control shapeId="25659" r:id="rId19" name="Check Box 59">
              <controlPr locked="0" defaultSize="0" autoFill="0" autoLine="0" autoPict="0">
                <anchor moveWithCells="1">
                  <from>
                    <xdr:col>3</xdr:col>
                    <xdr:colOff>121920</xdr:colOff>
                    <xdr:row>43</xdr:row>
                    <xdr:rowOff>144780</xdr:rowOff>
                  </from>
                  <to>
                    <xdr:col>5</xdr:col>
                    <xdr:colOff>7620</xdr:colOff>
                    <xdr:row>44</xdr:row>
                    <xdr:rowOff>182880</xdr:rowOff>
                  </to>
                </anchor>
              </controlPr>
            </control>
          </mc:Choice>
        </mc:AlternateContent>
        <mc:AlternateContent xmlns:mc="http://schemas.openxmlformats.org/markup-compatibility/2006">
          <mc:Choice Requires="x14">
            <control shapeId="25660" r:id="rId20" name="Check Box 60">
              <controlPr locked="0" defaultSize="0" autoFill="0" autoLine="0" autoPict="0">
                <anchor moveWithCells="1">
                  <from>
                    <xdr:col>3</xdr:col>
                    <xdr:colOff>121920</xdr:colOff>
                    <xdr:row>61</xdr:row>
                    <xdr:rowOff>144780</xdr:rowOff>
                  </from>
                  <to>
                    <xdr:col>5</xdr:col>
                    <xdr:colOff>7620</xdr:colOff>
                    <xdr:row>62</xdr:row>
                    <xdr:rowOff>7620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6F869-6AC1-43BC-A47D-91E4881B9895}">
  <sheetPr codeName="Sheet15">
    <tabColor rgb="FF00B050"/>
  </sheetPr>
  <dimension ref="A1:E18"/>
  <sheetViews>
    <sheetView showGridLines="0" zoomScaleNormal="100" workbookViewId="0"/>
  </sheetViews>
  <sheetFormatPr defaultColWidth="9" defaultRowHeight="13.2" x14ac:dyDescent="0.2"/>
  <cols>
    <col min="1" max="1" width="2.88671875" style="39" customWidth="1"/>
    <col min="2" max="2" width="9" style="39"/>
    <col min="3" max="3" width="14.6640625" style="39" bestFit="1" customWidth="1"/>
    <col min="4" max="4" width="74.33203125" style="39" customWidth="1"/>
    <col min="5" max="5" width="17.88671875" style="39" customWidth="1"/>
    <col min="6" max="16384" width="9" style="39"/>
  </cols>
  <sheetData>
    <row r="1" spans="1:5" x14ac:dyDescent="0.2">
      <c r="A1" s="39" t="s">
        <v>94</v>
      </c>
    </row>
    <row r="2" spans="1:5" x14ac:dyDescent="0.2">
      <c r="B2" s="58" t="s">
        <v>95</v>
      </c>
      <c r="C2" s="58" t="s">
        <v>96</v>
      </c>
      <c r="D2" s="58" t="s">
        <v>97</v>
      </c>
      <c r="E2" s="58" t="s">
        <v>98</v>
      </c>
    </row>
    <row r="3" spans="1:5" x14ac:dyDescent="0.2">
      <c r="B3" s="56" t="s">
        <v>99</v>
      </c>
      <c r="C3" s="57" t="s">
        <v>100</v>
      </c>
      <c r="D3" s="56" t="s">
        <v>101</v>
      </c>
      <c r="E3" s="56"/>
    </row>
    <row r="4" spans="1:5" ht="96" customHeight="1" x14ac:dyDescent="0.2">
      <c r="B4" s="56" t="s">
        <v>102</v>
      </c>
      <c r="C4" s="57">
        <v>45375</v>
      </c>
      <c r="D4" s="59" t="s">
        <v>103</v>
      </c>
      <c r="E4" s="56"/>
    </row>
    <row r="5" spans="1:5" x14ac:dyDescent="0.2">
      <c r="B5" s="56" t="s">
        <v>104</v>
      </c>
      <c r="C5" s="57">
        <v>45376</v>
      </c>
      <c r="D5" s="56" t="s">
        <v>105</v>
      </c>
      <c r="E5" s="56"/>
    </row>
    <row r="6" spans="1:5" ht="268.8" x14ac:dyDescent="0.2">
      <c r="B6" s="56" t="s">
        <v>106</v>
      </c>
      <c r="C6" s="57" t="s">
        <v>107</v>
      </c>
      <c r="D6" s="70" t="s">
        <v>108</v>
      </c>
      <c r="E6" s="56"/>
    </row>
    <row r="7" spans="1:5" ht="54" x14ac:dyDescent="0.2">
      <c r="B7" s="56" t="s">
        <v>106</v>
      </c>
      <c r="C7" s="57">
        <v>45394</v>
      </c>
      <c r="D7" s="71" t="s">
        <v>109</v>
      </c>
      <c r="E7" s="56"/>
    </row>
    <row r="8" spans="1:5" x14ac:dyDescent="0.2">
      <c r="B8" s="56" t="s">
        <v>124</v>
      </c>
      <c r="C8" s="57">
        <v>45413</v>
      </c>
      <c r="D8" s="71" t="s">
        <v>125</v>
      </c>
      <c r="E8" s="56"/>
    </row>
    <row r="9" spans="1:5" ht="43.2" x14ac:dyDescent="0.2">
      <c r="B9" s="56" t="s">
        <v>168</v>
      </c>
      <c r="C9" s="57">
        <v>45468</v>
      </c>
      <c r="D9" s="71" t="s">
        <v>170</v>
      </c>
      <c r="E9" s="59" t="s">
        <v>169</v>
      </c>
    </row>
    <row r="10" spans="1:5" x14ac:dyDescent="0.2">
      <c r="B10" s="56" t="s">
        <v>173</v>
      </c>
      <c r="C10" s="57">
        <v>45484</v>
      </c>
      <c r="D10" s="71" t="s">
        <v>174</v>
      </c>
      <c r="E10" s="56"/>
    </row>
    <row r="11" spans="1:5" ht="21.6" x14ac:dyDescent="0.2">
      <c r="B11" s="56" t="s">
        <v>181</v>
      </c>
      <c r="C11" s="57">
        <v>45532</v>
      </c>
      <c r="D11" s="71" t="s">
        <v>182</v>
      </c>
      <c r="E11" s="56"/>
    </row>
    <row r="12" spans="1:5" x14ac:dyDescent="0.2">
      <c r="B12" s="56" t="s">
        <v>185</v>
      </c>
      <c r="C12" s="57">
        <v>45555</v>
      </c>
      <c r="D12" s="147" t="s">
        <v>186</v>
      </c>
      <c r="E12" s="56"/>
    </row>
    <row r="13" spans="1:5" ht="43.2" x14ac:dyDescent="0.2">
      <c r="B13" s="56" t="s">
        <v>187</v>
      </c>
      <c r="C13" s="57">
        <v>45588</v>
      </c>
      <c r="D13" s="71" t="s">
        <v>188</v>
      </c>
      <c r="E13" s="56"/>
    </row>
    <row r="14" spans="1:5" ht="75.599999999999994" x14ac:dyDescent="0.2">
      <c r="B14" s="56" t="s">
        <v>204</v>
      </c>
      <c r="C14" s="57">
        <v>45716</v>
      </c>
      <c r="D14" s="71" t="s">
        <v>207</v>
      </c>
      <c r="E14" s="56"/>
    </row>
    <row r="15" spans="1:5" ht="32.4" x14ac:dyDescent="0.2">
      <c r="B15" s="56" t="s">
        <v>209</v>
      </c>
      <c r="C15" s="57">
        <v>45722</v>
      </c>
      <c r="D15" s="205" t="s">
        <v>214</v>
      </c>
      <c r="E15" s="56"/>
    </row>
    <row r="16" spans="1:5" x14ac:dyDescent="0.2">
      <c r="B16" s="56" t="s">
        <v>218</v>
      </c>
      <c r="C16" s="57">
        <v>45740</v>
      </c>
      <c r="D16" s="206" t="s">
        <v>219</v>
      </c>
      <c r="E16" s="56"/>
    </row>
    <row r="17" spans="2:5" ht="75.599999999999994" x14ac:dyDescent="0.2">
      <c r="B17" s="56" t="s">
        <v>217</v>
      </c>
      <c r="C17" s="57">
        <v>45744</v>
      </c>
      <c r="D17" s="205" t="s">
        <v>220</v>
      </c>
      <c r="E17" s="56"/>
    </row>
    <row r="18" spans="2:5" ht="43.2" x14ac:dyDescent="0.2">
      <c r="B18" s="56" t="s">
        <v>266</v>
      </c>
      <c r="C18" s="57">
        <v>45980</v>
      </c>
      <c r="D18" s="71" t="s">
        <v>267</v>
      </c>
      <c r="E18" s="56"/>
    </row>
  </sheetData>
  <sheetProtection algorithmName="SHA-512" hashValue="kRzYc1MRnilyt6M1CsqdR4M4iHkIKVCpSV33YRxgEvjcg1Rb0DO/7ANZQndIMSrPSE8O2jheMe+vzs+nEJGucA==" saltValue="ymeUjpTwiwWx/HuR0BKkyA==" spinCount="100000" sheet="1" objects="1" scenarios="1"/>
  <phoneticPr fontId="1"/>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3DCF5-0DED-44EF-AB5B-CA54A792A27C}">
  <sheetPr codeName="Sheet14">
    <tabColor rgb="FF00B050"/>
  </sheetPr>
  <dimension ref="A1:I12"/>
  <sheetViews>
    <sheetView showGridLines="0" zoomScaleNormal="100" workbookViewId="0"/>
  </sheetViews>
  <sheetFormatPr defaultColWidth="9" defaultRowHeight="13.2" x14ac:dyDescent="0.2"/>
  <cols>
    <col min="1" max="1" width="7.33203125" style="39" customWidth="1"/>
    <col min="2" max="2" width="19" style="39" customWidth="1"/>
    <col min="3" max="3" width="25" style="39" customWidth="1"/>
    <col min="4" max="4" width="14.88671875" style="39" customWidth="1"/>
    <col min="5" max="5" width="19" style="39" customWidth="1"/>
    <col min="6" max="6" width="13.88671875" style="39" customWidth="1"/>
    <col min="7" max="7" width="19" style="39" customWidth="1"/>
    <col min="8" max="8" width="15" style="39" customWidth="1"/>
    <col min="9" max="16384" width="9" style="39"/>
  </cols>
  <sheetData>
    <row r="1" spans="1:9" x14ac:dyDescent="0.2">
      <c r="H1" s="86" t="str">
        <f>'①製品審査申請書（工業会用）'!J1</f>
        <v>Ver.5.3.01</v>
      </c>
    </row>
    <row r="2" spans="1:9" x14ac:dyDescent="0.2">
      <c r="A2" s="480" t="s">
        <v>110</v>
      </c>
      <c r="B2" s="480"/>
      <c r="C2" s="56" t="str">
        <f>"CT0145-"&amp;E4</f>
        <v>CT0145-</v>
      </c>
    </row>
    <row r="3" spans="1:9" x14ac:dyDescent="0.2">
      <c r="G3" s="39" t="s">
        <v>127</v>
      </c>
    </row>
    <row r="4" spans="1:9" x14ac:dyDescent="0.2">
      <c r="B4" s="58" t="s">
        <v>4</v>
      </c>
      <c r="C4" s="61" t="str">
        <f>製品カテゴリ</f>
        <v>ICT締固め管理機能付き道路機械</v>
      </c>
      <c r="D4" s="62" t="s">
        <v>111</v>
      </c>
      <c r="E4" s="81" t="s">
        <v>126</v>
      </c>
      <c r="G4" s="479" t="str">
        <f>省力化機能パラメータ</f>
        <v>省力化パラメータなし</v>
      </c>
      <c r="H4" s="479"/>
      <c r="I4" s="479"/>
    </row>
    <row r="5" spans="1:9" x14ac:dyDescent="0.2">
      <c r="B5" s="58" t="s">
        <v>112</v>
      </c>
      <c r="C5" s="56">
        <f>製造事業者名</f>
        <v>0</v>
      </c>
      <c r="E5" s="80" t="str">
        <f>IF(LEN(E4)=6,"OK","入力してください")</f>
        <v>入力してください</v>
      </c>
      <c r="G5" s="479"/>
      <c r="H5" s="479"/>
      <c r="I5" s="479"/>
    </row>
    <row r="6" spans="1:9" x14ac:dyDescent="0.2">
      <c r="B6" s="58" t="s">
        <v>113</v>
      </c>
      <c r="C6" s="56">
        <f>型番</f>
        <v>0</v>
      </c>
      <c r="G6" s="479"/>
      <c r="H6" s="479"/>
      <c r="I6" s="479"/>
    </row>
    <row r="7" spans="1:9" x14ac:dyDescent="0.2">
      <c r="B7" s="42"/>
      <c r="C7" s="184"/>
      <c r="G7" s="479"/>
      <c r="H7" s="479"/>
      <c r="I7" s="479"/>
    </row>
    <row r="8" spans="1:9" x14ac:dyDescent="0.2">
      <c r="C8" s="185"/>
      <c r="G8" s="479"/>
      <c r="H8" s="479"/>
      <c r="I8" s="479"/>
    </row>
    <row r="9" spans="1:9" ht="13.8" thickBot="1" x14ac:dyDescent="0.25"/>
    <row r="10" spans="1:9" x14ac:dyDescent="0.2">
      <c r="D10" s="60" t="s">
        <v>114</v>
      </c>
      <c r="E10" s="62"/>
      <c r="F10" s="60" t="s">
        <v>115</v>
      </c>
      <c r="G10" s="76"/>
      <c r="H10" s="79" t="s">
        <v>123</v>
      </c>
    </row>
    <row r="11" spans="1:9" x14ac:dyDescent="0.2">
      <c r="B11" s="63" t="s">
        <v>5</v>
      </c>
      <c r="C11" s="64" t="s">
        <v>116</v>
      </c>
      <c r="D11" s="63" t="s">
        <v>114</v>
      </c>
      <c r="E11" s="65" t="s">
        <v>117</v>
      </c>
      <c r="F11" s="63" t="s">
        <v>118</v>
      </c>
      <c r="G11" s="77" t="s">
        <v>117</v>
      </c>
      <c r="H11" s="78"/>
    </row>
    <row r="12" spans="1:9" ht="13.8" thickBot="1" x14ac:dyDescent="0.25">
      <c r="B12" s="148" t="s">
        <v>34</v>
      </c>
      <c r="C12" s="149" t="s">
        <v>34</v>
      </c>
      <c r="D12" s="150">
        <f>省力化指数</f>
        <v>0.87</v>
      </c>
      <c r="E12" s="151" t="str">
        <f>審査結果</f>
        <v>適格</v>
      </c>
      <c r="F12" s="152"/>
      <c r="G12" s="77" t="s">
        <v>189</v>
      </c>
      <c r="H12" s="153" t="str">
        <f>E12</f>
        <v>適格</v>
      </c>
    </row>
  </sheetData>
  <sheetProtection algorithmName="SHA-512" hashValue="RoZio9k3qAn28fQ4GWpLkIdkL7rvE42q8dttW8bESsUYR2Ys3JNFKmeb3nhtXUIrEJYLopIQZ3Pwbo12c8pEdA==" saltValue="ztkHNoJS2TarLasEvWBnLw==" spinCount="100000" sheet="1" objects="1" scenarios="1"/>
  <mergeCells count="2">
    <mergeCell ref="G4:I8"/>
    <mergeCell ref="A2:B2"/>
  </mergeCells>
  <phoneticPr fontId="1"/>
  <conditionalFormatting sqref="E12">
    <cfRule type="cellIs" dxfId="15" priority="3" operator="equal">
      <formula>"適格"</formula>
    </cfRule>
    <cfRule type="cellIs" dxfId="14" priority="4" operator="equal">
      <formula>"不適"</formula>
    </cfRule>
  </conditionalFormatting>
  <conditionalFormatting sqref="H12">
    <cfRule type="cellIs" dxfId="13" priority="1" operator="equal">
      <formula>"適格"</formula>
    </cfRule>
    <cfRule type="cellIs" dxfId="12" priority="2" operator="equal">
      <formula>"不適"</formula>
    </cfRule>
  </conditionalFormatting>
  <pageMargins left="0.7" right="0.7" top="0.75" bottom="0.75" header="0.3" footer="0.3"/>
  <pageSetup paperSize="9" orientation="portrait" verticalDpi="0" r:id="rId1"/>
  <ignoredErrors>
    <ignoredError sqref="G4"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611CE-BEF6-4580-86AB-0E9C48DD1C4D}">
  <sheetPr codeName="Sheet21">
    <tabColor rgb="FF00B050"/>
  </sheetPr>
  <dimension ref="N1"/>
  <sheetViews>
    <sheetView showGridLines="0" zoomScaleNormal="100" workbookViewId="0"/>
  </sheetViews>
  <sheetFormatPr defaultRowHeight="13.2" x14ac:dyDescent="0.2"/>
  <cols>
    <col min="1" max="1" width="27.6640625" bestFit="1" customWidth="1"/>
    <col min="2" max="2" width="7.109375" bestFit="1" customWidth="1"/>
    <col min="4" max="11" width="15.109375" bestFit="1" customWidth="1"/>
  </cols>
  <sheetData>
    <row r="1" spans="14:14" x14ac:dyDescent="0.2">
      <c r="N1" s="18"/>
    </row>
  </sheetData>
  <sheetProtection algorithmName="SHA-512" hashValue="TB+Zm1+g7Qy4qhRhJN/bk5S62lCIYwK/4iXuf4Ry+xLSCoR21/OpDGGyMqw0ytqYIc0/l5FewjEcW9dzRth2pg==" saltValue="ElKfs5dbgrXu6Xv7LtIRuQ==" spinCount="100000" sheet="1" objects="1" scenarios="1"/>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9815C-6DC6-4352-9870-E31F1CBB08A6}">
  <sheetPr codeName="Sheet6">
    <pageSetUpPr fitToPage="1"/>
  </sheetPr>
  <dimension ref="B2:U58"/>
  <sheetViews>
    <sheetView showGridLines="0" view="pageBreakPreview" zoomScaleNormal="100" zoomScaleSheetLayoutView="100" workbookViewId="0"/>
  </sheetViews>
  <sheetFormatPr defaultRowHeight="13.2" x14ac:dyDescent="0.2"/>
  <cols>
    <col min="1" max="2" width="2.88671875" customWidth="1"/>
    <col min="3" max="3" width="5.21875" customWidth="1"/>
    <col min="4" max="4" width="24.6640625" customWidth="1"/>
    <col min="5" max="5" width="10.6640625" customWidth="1"/>
    <col min="6" max="6" width="9.44140625" hidden="1" customWidth="1"/>
    <col min="7" max="7" width="13.88671875" hidden="1" customWidth="1"/>
    <col min="8" max="8" width="3.33203125" customWidth="1"/>
    <col min="9" max="9" width="9.44140625" customWidth="1"/>
    <col min="10" max="10" width="11.44140625" customWidth="1"/>
    <col min="11" max="11" width="3.33203125" customWidth="1"/>
    <col min="12" max="12" width="9.44140625" customWidth="1"/>
    <col min="13" max="13" width="11.44140625" customWidth="1"/>
    <col min="14" max="14" width="3.33203125" bestFit="1" customWidth="1"/>
    <col min="15" max="15" width="9.44140625" customWidth="1"/>
    <col min="16" max="16" width="11.44140625" customWidth="1"/>
    <col min="17" max="17" width="3.33203125" bestFit="1" customWidth="1"/>
    <col min="18" max="18" width="9.44140625" customWidth="1"/>
    <col min="19" max="19" width="11.44140625" customWidth="1"/>
    <col min="20" max="21" width="2.88671875" customWidth="1"/>
  </cols>
  <sheetData>
    <row r="2" spans="2:20" ht="23.4" x14ac:dyDescent="0.2">
      <c r="D2" s="212" t="s">
        <v>190</v>
      </c>
      <c r="E2" s="212"/>
      <c r="F2" s="212"/>
      <c r="G2" s="212"/>
      <c r="H2" s="212"/>
      <c r="I2" s="212"/>
      <c r="J2" s="212"/>
      <c r="K2" s="212"/>
      <c r="L2" s="212"/>
      <c r="M2" s="212"/>
      <c r="N2" s="212"/>
      <c r="O2" s="212"/>
      <c r="P2" s="212"/>
      <c r="Q2" s="212"/>
      <c r="R2" s="212"/>
      <c r="S2" s="212"/>
    </row>
    <row r="3" spans="2:20" ht="7.5" customHeight="1" x14ac:dyDescent="0.2">
      <c r="D3" s="173"/>
      <c r="E3" s="173"/>
      <c r="F3" s="173"/>
      <c r="G3" s="173"/>
      <c r="H3" s="173"/>
      <c r="I3" s="173"/>
      <c r="J3" s="173"/>
      <c r="K3" s="173"/>
      <c r="L3" s="173"/>
      <c r="M3" s="173"/>
      <c r="N3" s="173"/>
      <c r="O3" s="173"/>
      <c r="P3" s="173"/>
      <c r="Q3" s="173"/>
      <c r="R3" s="173"/>
      <c r="S3" s="173"/>
    </row>
    <row r="4" spans="2:20" ht="15" customHeight="1" x14ac:dyDescent="0.2">
      <c r="C4" t="str">
        <f>"【"&amp;製品カテゴリ&amp;"】"</f>
        <v>【ICT締固め管理機能付き道路機械】</v>
      </c>
      <c r="D4" s="167"/>
      <c r="E4" s="173"/>
      <c r="F4" s="173"/>
      <c r="G4" s="173"/>
      <c r="H4" s="173"/>
      <c r="I4" s="173"/>
      <c r="J4" s="173"/>
      <c r="K4" s="173"/>
      <c r="L4" s="173"/>
      <c r="M4" s="173"/>
      <c r="N4" s="16"/>
      <c r="O4" s="16"/>
      <c r="P4" s="482" t="s">
        <v>262</v>
      </c>
      <c r="Q4" s="482"/>
      <c r="R4" s="482"/>
      <c r="S4" s="482"/>
    </row>
    <row r="5" spans="2:20" ht="7.5" customHeight="1" x14ac:dyDescent="0.2">
      <c r="D5" s="173"/>
      <c r="E5" s="173"/>
      <c r="F5" s="173"/>
      <c r="G5" s="173"/>
      <c r="H5" s="173"/>
      <c r="I5" s="173"/>
      <c r="J5" s="173"/>
      <c r="K5" s="173"/>
      <c r="L5" s="173"/>
      <c r="M5" s="173"/>
      <c r="N5" s="173"/>
      <c r="O5" s="173"/>
      <c r="P5" s="173"/>
      <c r="Q5" s="173"/>
      <c r="R5" s="173"/>
      <c r="S5" s="173"/>
    </row>
    <row r="6" spans="2:20" x14ac:dyDescent="0.2">
      <c r="D6" s="4" t="s">
        <v>1</v>
      </c>
      <c r="E6" s="483">
        <f>製造事業者名</f>
        <v>0</v>
      </c>
      <c r="F6" s="483"/>
      <c r="G6" s="483"/>
      <c r="H6" s="483"/>
      <c r="I6" s="483"/>
      <c r="J6" s="483"/>
      <c r="K6" s="483"/>
      <c r="L6" s="483"/>
      <c r="M6" s="483"/>
      <c r="N6" s="483"/>
      <c r="O6" s="483"/>
      <c r="P6" s="483"/>
    </row>
    <row r="7" spans="2:20" x14ac:dyDescent="0.2">
      <c r="D7" s="4" t="s">
        <v>2</v>
      </c>
      <c r="E7" s="484">
        <f>型番</f>
        <v>0</v>
      </c>
      <c r="F7" s="484"/>
      <c r="G7" s="484"/>
      <c r="H7" s="484"/>
      <c r="I7" s="484"/>
      <c r="J7" s="484"/>
      <c r="K7" s="484"/>
      <c r="L7" s="484"/>
      <c r="M7" s="484"/>
      <c r="N7" s="484"/>
      <c r="O7" s="484"/>
      <c r="P7" s="484"/>
    </row>
    <row r="9" spans="2:20" ht="13.5" customHeight="1" x14ac:dyDescent="0.2">
      <c r="C9" s="485" t="s">
        <v>215</v>
      </c>
      <c r="D9" s="485"/>
      <c r="E9" s="485"/>
      <c r="F9" s="485"/>
      <c r="G9" s="485"/>
      <c r="H9" s="485"/>
      <c r="I9" s="485"/>
      <c r="J9" s="485"/>
      <c r="K9" s="485"/>
      <c r="L9" s="485"/>
      <c r="M9" s="485"/>
      <c r="N9" s="485"/>
      <c r="O9" s="485"/>
      <c r="P9" s="485"/>
      <c r="Q9" s="485"/>
      <c r="R9" s="485"/>
      <c r="S9" s="485"/>
      <c r="T9" s="154"/>
    </row>
    <row r="10" spans="2:20" ht="13.5" customHeight="1" x14ac:dyDescent="0.2">
      <c r="C10" s="485"/>
      <c r="D10" s="485"/>
      <c r="E10" s="485"/>
      <c r="F10" s="485"/>
      <c r="G10" s="485"/>
      <c r="H10" s="485"/>
      <c r="I10" s="485"/>
      <c r="J10" s="485"/>
      <c r="K10" s="485"/>
      <c r="L10" s="485"/>
      <c r="M10" s="485"/>
      <c r="N10" s="485"/>
      <c r="O10" s="485"/>
      <c r="P10" s="485"/>
      <c r="Q10" s="485"/>
      <c r="R10" s="485"/>
      <c r="S10" s="485"/>
      <c r="T10" s="174"/>
    </row>
    <row r="12" spans="2:20" ht="16.2" x14ac:dyDescent="0.2">
      <c r="B12" s="6"/>
      <c r="C12" s="481" t="s">
        <v>114</v>
      </c>
      <c r="D12" s="481"/>
      <c r="E12" s="14"/>
      <c r="F12" s="7"/>
      <c r="G12" s="7"/>
      <c r="H12" s="7"/>
      <c r="I12" s="7"/>
      <c r="J12" s="7"/>
      <c r="K12" s="7"/>
      <c r="L12" s="7"/>
      <c r="M12" s="7"/>
      <c r="N12" s="7"/>
      <c r="O12" s="7"/>
      <c r="P12" s="7"/>
      <c r="Q12" s="7"/>
      <c r="R12" s="7"/>
      <c r="S12" s="7"/>
      <c r="T12" s="8"/>
    </row>
    <row r="13" spans="2:20" x14ac:dyDescent="0.2">
      <c r="B13" s="9"/>
      <c r="D13" s="155"/>
      <c r="E13" s="155"/>
      <c r="T13" s="10"/>
    </row>
    <row r="14" spans="2:20" x14ac:dyDescent="0.2">
      <c r="B14" s="9"/>
      <c r="C14" s="87" t="str">
        <f>IF(D14&lt;&gt;"","x1：","")</f>
        <v>x1：</v>
      </c>
      <c r="D14" t="s">
        <v>249</v>
      </c>
      <c r="E14" s="2"/>
      <c r="F14" s="162"/>
      <c r="G14" s="2"/>
      <c r="I14" s="162">
        <v>60</v>
      </c>
      <c r="J14" s="2" t="str">
        <f>IF(O14=60,"[分/回]",IF(O14=3600,"[秒/回]",""))</f>
        <v>[分/回]</v>
      </c>
      <c r="K14" s="2" t="s">
        <v>194</v>
      </c>
      <c r="L14" s="162">
        <f>施工当たりの作業日数</f>
        <v>11</v>
      </c>
      <c r="M14" s="2" t="s">
        <v>259</v>
      </c>
      <c r="N14" s="2" t="str">
        <f>IF(L14&lt;&gt;"","÷","")</f>
        <v>÷</v>
      </c>
      <c r="O14" s="162">
        <v>60</v>
      </c>
      <c r="P14" s="2" t="str">
        <f>IF(O14=60,"[分/時間]",IF(O14=3600,"[秒/時間]",""))</f>
        <v>[分/時間]</v>
      </c>
      <c r="Q14" s="2" t="str">
        <f>IF(O14&lt;&gt;"","=","")</f>
        <v>=</v>
      </c>
      <c r="R14" s="165">
        <f>(60/60)/施工当たりの作業日数</f>
        <v>9.0909090909090912E-2</v>
      </c>
      <c r="S14" s="2" t="str">
        <f>IF(R14&lt;&gt;"","[時間/日]","")</f>
        <v>[時間/日]</v>
      </c>
      <c r="T14" s="10"/>
    </row>
    <row r="15" spans="2:20" x14ac:dyDescent="0.2">
      <c r="B15" s="9"/>
      <c r="C15" s="87" t="str">
        <f>IF(D15&lt;&gt;"","x2：","")</f>
        <v>x2：</v>
      </c>
      <c r="D15" t="s">
        <v>251</v>
      </c>
      <c r="E15" s="2"/>
      <c r="F15" s="162"/>
      <c r="G15" s="2"/>
      <c r="I15" s="165"/>
      <c r="J15" s="2" t="str">
        <f t="shared" ref="J15:J28" si="0">IF(O15=60,"[分/回]",IF(O15=3600,"[秒/回]",""))</f>
        <v>[分/回]</v>
      </c>
      <c r="K15" s="2" t="str">
        <f t="shared" ref="K15:K28" si="1">IF(I15&lt;&gt;"","×","")</f>
        <v/>
      </c>
      <c r="L15" s="162">
        <v>30</v>
      </c>
      <c r="M15" s="2" t="s">
        <v>257</v>
      </c>
      <c r="N15" s="2" t="str">
        <f t="shared" ref="N15:N28" si="2">IF(L15&lt;&gt;"","÷","")</f>
        <v>÷</v>
      </c>
      <c r="O15" s="162">
        <v>60</v>
      </c>
      <c r="P15" s="2" t="str">
        <f t="shared" ref="P15:P28" si="3">IF(O15=60,"[分/時間]",IF(O15=3600,"[秒/時間]",""))</f>
        <v>[分/時間]</v>
      </c>
      <c r="Q15" s="2" t="str">
        <f t="shared" ref="Q15:Q28" si="4">IF(O15&lt;&gt;"","=","")</f>
        <v>=</v>
      </c>
      <c r="R15" s="165">
        <f>(30/60)</f>
        <v>0.5</v>
      </c>
      <c r="S15" s="2" t="str">
        <f t="shared" ref="S15:S28" si="5">IF(R15&lt;&gt;"","[時間/日]","")</f>
        <v>[時間/日]</v>
      </c>
      <c r="T15" s="10"/>
    </row>
    <row r="16" spans="2:20" x14ac:dyDescent="0.2">
      <c r="B16" s="9"/>
      <c r="C16" s="87" t="str">
        <f>IF(D16&lt;&gt;"","x3：","")</f>
        <v>x3：</v>
      </c>
      <c r="D16" t="s">
        <v>250</v>
      </c>
      <c r="E16" s="2"/>
      <c r="F16" s="162"/>
      <c r="G16" s="2"/>
      <c r="I16" s="165"/>
      <c r="J16" s="2" t="str">
        <f t="shared" si="0"/>
        <v>[分/回]</v>
      </c>
      <c r="K16" s="2" t="str">
        <f t="shared" si="1"/>
        <v/>
      </c>
      <c r="L16" s="162">
        <v>90</v>
      </c>
      <c r="M16" s="2" t="s">
        <v>257</v>
      </c>
      <c r="N16" s="2" t="str">
        <f t="shared" si="2"/>
        <v>÷</v>
      </c>
      <c r="O16" s="162">
        <v>60</v>
      </c>
      <c r="P16" s="2" t="str">
        <f t="shared" si="3"/>
        <v>[分/時間]</v>
      </c>
      <c r="Q16" s="2" t="str">
        <f t="shared" si="4"/>
        <v>=</v>
      </c>
      <c r="R16" s="165">
        <f>(90/60)</f>
        <v>1.5</v>
      </c>
      <c r="S16" s="2" t="str">
        <f t="shared" si="5"/>
        <v>[時間/日]</v>
      </c>
      <c r="T16" s="10"/>
    </row>
    <row r="17" spans="2:20" x14ac:dyDescent="0.2">
      <c r="B17" s="9"/>
      <c r="C17" s="87" t="str">
        <f>IF(D17&lt;&gt;"","x4：","")</f>
        <v>x4：</v>
      </c>
      <c r="D17" t="s">
        <v>252</v>
      </c>
      <c r="E17" s="2"/>
      <c r="F17" s="162"/>
      <c r="G17" s="2"/>
      <c r="I17" s="162">
        <v>300</v>
      </c>
      <c r="J17" s="2" t="str">
        <f t="shared" si="0"/>
        <v>[分/回]</v>
      </c>
      <c r="K17" s="2" t="s">
        <v>258</v>
      </c>
      <c r="L17" s="162">
        <f>施工当たりの作業日数</f>
        <v>11</v>
      </c>
      <c r="M17" s="2" t="s">
        <v>259</v>
      </c>
      <c r="N17" s="2" t="str">
        <f t="shared" si="2"/>
        <v>÷</v>
      </c>
      <c r="O17" s="162">
        <v>60</v>
      </c>
      <c r="P17" s="2" t="str">
        <f t="shared" si="3"/>
        <v>[分/時間]</v>
      </c>
      <c r="Q17" s="2" t="str">
        <f t="shared" si="4"/>
        <v>=</v>
      </c>
      <c r="R17" s="165">
        <f>(300/60)/施工当たりの作業日数</f>
        <v>0.45454545454545453</v>
      </c>
      <c r="S17" s="2" t="str">
        <f t="shared" si="5"/>
        <v>[時間/日]</v>
      </c>
      <c r="T17" s="10"/>
    </row>
    <row r="18" spans="2:20" hidden="1" x14ac:dyDescent="0.2">
      <c r="B18" s="9"/>
      <c r="C18" s="87" t="str">
        <f>IF(D18&lt;&gt;"","x5：","")</f>
        <v/>
      </c>
      <c r="E18" s="2"/>
      <c r="F18" s="162"/>
      <c r="G18" s="2"/>
      <c r="I18" s="165"/>
      <c r="J18" s="2" t="str">
        <f t="shared" si="0"/>
        <v/>
      </c>
      <c r="K18" s="2" t="str">
        <f t="shared" si="1"/>
        <v/>
      </c>
      <c r="L18" s="165"/>
      <c r="M18" s="2" t="s">
        <v>208</v>
      </c>
      <c r="N18" s="2" t="str">
        <f t="shared" si="2"/>
        <v/>
      </c>
      <c r="O18" s="162"/>
      <c r="P18" s="2" t="str">
        <f t="shared" si="3"/>
        <v/>
      </c>
      <c r="Q18" s="2" t="str">
        <f t="shared" si="4"/>
        <v/>
      </c>
      <c r="R18" s="165"/>
      <c r="S18" s="2" t="str">
        <f t="shared" si="5"/>
        <v/>
      </c>
      <c r="T18" s="10"/>
    </row>
    <row r="19" spans="2:20" hidden="1" x14ac:dyDescent="0.2">
      <c r="B19" s="9"/>
      <c r="C19" s="87" t="str">
        <f>IF(D19&lt;&gt;"","x6：","")</f>
        <v/>
      </c>
      <c r="E19" s="2"/>
      <c r="F19" s="162"/>
      <c r="G19" s="2"/>
      <c r="I19" s="165"/>
      <c r="J19" s="2" t="str">
        <f t="shared" si="0"/>
        <v/>
      </c>
      <c r="K19" s="2" t="str">
        <f t="shared" si="1"/>
        <v/>
      </c>
      <c r="L19" s="165"/>
      <c r="M19" s="2" t="s">
        <v>208</v>
      </c>
      <c r="N19" s="2" t="str">
        <f t="shared" si="2"/>
        <v/>
      </c>
      <c r="O19" s="162"/>
      <c r="P19" s="2" t="str">
        <f t="shared" si="3"/>
        <v/>
      </c>
      <c r="Q19" s="2" t="str">
        <f t="shared" si="4"/>
        <v/>
      </c>
      <c r="R19" s="165"/>
      <c r="S19" s="2" t="str">
        <f t="shared" si="5"/>
        <v/>
      </c>
      <c r="T19" s="10"/>
    </row>
    <row r="20" spans="2:20" hidden="1" x14ac:dyDescent="0.2">
      <c r="B20" s="9"/>
      <c r="C20" s="87" t="str">
        <f>IF(D20&lt;&gt;"","x7：","")</f>
        <v/>
      </c>
      <c r="E20" s="2"/>
      <c r="F20" s="162"/>
      <c r="G20" s="2"/>
      <c r="I20" s="165"/>
      <c r="J20" s="2" t="str">
        <f t="shared" si="0"/>
        <v/>
      </c>
      <c r="K20" s="2" t="str">
        <f t="shared" si="1"/>
        <v/>
      </c>
      <c r="L20" s="165"/>
      <c r="M20" s="2" t="s">
        <v>208</v>
      </c>
      <c r="N20" s="2" t="str">
        <f t="shared" si="2"/>
        <v/>
      </c>
      <c r="O20" s="162"/>
      <c r="P20" s="2" t="str">
        <f t="shared" si="3"/>
        <v/>
      </c>
      <c r="Q20" s="2" t="str">
        <f t="shared" si="4"/>
        <v/>
      </c>
      <c r="R20" s="165"/>
      <c r="S20" s="2" t="str">
        <f t="shared" si="5"/>
        <v/>
      </c>
      <c r="T20" s="10"/>
    </row>
    <row r="21" spans="2:20" hidden="1" x14ac:dyDescent="0.2">
      <c r="B21" s="9"/>
      <c r="C21" s="87" t="str">
        <f>IF(D21&lt;&gt;"","x8：","")</f>
        <v/>
      </c>
      <c r="E21" s="2"/>
      <c r="F21" s="162"/>
      <c r="G21" s="2"/>
      <c r="I21" s="165"/>
      <c r="J21" s="2" t="str">
        <f t="shared" si="0"/>
        <v/>
      </c>
      <c r="K21" s="2" t="str">
        <f t="shared" si="1"/>
        <v/>
      </c>
      <c r="L21" s="165"/>
      <c r="M21" s="2" t="s">
        <v>208</v>
      </c>
      <c r="N21" s="2" t="str">
        <f t="shared" si="2"/>
        <v/>
      </c>
      <c r="O21" s="162"/>
      <c r="P21" s="2" t="str">
        <f t="shared" si="3"/>
        <v/>
      </c>
      <c r="Q21" s="2" t="str">
        <f t="shared" si="4"/>
        <v/>
      </c>
      <c r="R21" s="165"/>
      <c r="S21" s="2" t="str">
        <f t="shared" si="5"/>
        <v/>
      </c>
      <c r="T21" s="10"/>
    </row>
    <row r="22" spans="2:20" hidden="1" x14ac:dyDescent="0.2">
      <c r="B22" s="9"/>
      <c r="C22" s="87" t="str">
        <f>IF(D22&lt;&gt;"","x9：","")</f>
        <v/>
      </c>
      <c r="E22" s="2"/>
      <c r="F22" s="162"/>
      <c r="G22" s="2"/>
      <c r="I22" s="165"/>
      <c r="J22" s="2" t="str">
        <f t="shared" si="0"/>
        <v/>
      </c>
      <c r="K22" s="2" t="str">
        <f t="shared" si="1"/>
        <v/>
      </c>
      <c r="L22" s="165"/>
      <c r="M22" s="2" t="s">
        <v>208</v>
      </c>
      <c r="N22" s="2" t="str">
        <f t="shared" si="2"/>
        <v/>
      </c>
      <c r="O22" s="162"/>
      <c r="P22" s="2" t="str">
        <f t="shared" si="3"/>
        <v/>
      </c>
      <c r="Q22" s="2" t="str">
        <f t="shared" si="4"/>
        <v/>
      </c>
      <c r="R22" s="165"/>
      <c r="S22" s="2" t="str">
        <f t="shared" si="5"/>
        <v/>
      </c>
      <c r="T22" s="10"/>
    </row>
    <row r="23" spans="2:20" hidden="1" x14ac:dyDescent="0.2">
      <c r="B23" s="9"/>
      <c r="C23" s="87" t="str">
        <f>IF(D23&lt;&gt;"","x10：","")</f>
        <v/>
      </c>
      <c r="E23" s="2"/>
      <c r="F23" s="162"/>
      <c r="G23" s="2"/>
      <c r="I23" s="165"/>
      <c r="J23" s="2" t="str">
        <f t="shared" si="0"/>
        <v/>
      </c>
      <c r="K23" s="2" t="str">
        <f t="shared" si="1"/>
        <v/>
      </c>
      <c r="L23" s="165"/>
      <c r="M23" s="2" t="s">
        <v>208</v>
      </c>
      <c r="N23" s="2" t="str">
        <f t="shared" si="2"/>
        <v/>
      </c>
      <c r="O23" s="162"/>
      <c r="P23" s="2" t="str">
        <f t="shared" si="3"/>
        <v/>
      </c>
      <c r="Q23" s="2" t="str">
        <f t="shared" si="4"/>
        <v/>
      </c>
      <c r="R23" s="165"/>
      <c r="S23" s="2" t="str">
        <f t="shared" si="5"/>
        <v/>
      </c>
      <c r="T23" s="10"/>
    </row>
    <row r="24" spans="2:20" hidden="1" x14ac:dyDescent="0.2">
      <c r="B24" s="9"/>
      <c r="C24" s="87" t="str">
        <f>IF(D24&lt;&gt;"","x11：","")</f>
        <v/>
      </c>
      <c r="E24" s="2"/>
      <c r="F24" s="162"/>
      <c r="G24" s="2"/>
      <c r="I24" s="165"/>
      <c r="J24" s="2" t="str">
        <f t="shared" si="0"/>
        <v/>
      </c>
      <c r="K24" s="2" t="str">
        <f t="shared" si="1"/>
        <v/>
      </c>
      <c r="L24" s="165"/>
      <c r="M24" s="2" t="s">
        <v>208</v>
      </c>
      <c r="N24" s="2" t="str">
        <f t="shared" si="2"/>
        <v/>
      </c>
      <c r="O24" s="162"/>
      <c r="P24" s="2" t="str">
        <f t="shared" si="3"/>
        <v/>
      </c>
      <c r="Q24" s="2" t="str">
        <f t="shared" si="4"/>
        <v/>
      </c>
      <c r="R24" s="165"/>
      <c r="S24" s="2" t="str">
        <f t="shared" si="5"/>
        <v/>
      </c>
      <c r="T24" s="10"/>
    </row>
    <row r="25" spans="2:20" hidden="1" x14ac:dyDescent="0.2">
      <c r="B25" s="9"/>
      <c r="C25" s="87" t="str">
        <f>IF(D25&lt;&gt;"","x12：","")</f>
        <v/>
      </c>
      <c r="E25" s="2"/>
      <c r="F25" s="162"/>
      <c r="G25" s="2"/>
      <c r="I25" s="165"/>
      <c r="J25" s="2" t="str">
        <f t="shared" si="0"/>
        <v/>
      </c>
      <c r="K25" s="2" t="str">
        <f t="shared" si="1"/>
        <v/>
      </c>
      <c r="L25" s="165"/>
      <c r="M25" s="2" t="s">
        <v>208</v>
      </c>
      <c r="N25" s="2" t="str">
        <f t="shared" si="2"/>
        <v/>
      </c>
      <c r="O25" s="162"/>
      <c r="P25" s="2" t="str">
        <f t="shared" si="3"/>
        <v/>
      </c>
      <c r="Q25" s="2" t="str">
        <f t="shared" si="4"/>
        <v/>
      </c>
      <c r="R25" s="165"/>
      <c r="S25" s="2" t="str">
        <f t="shared" si="5"/>
        <v/>
      </c>
      <c r="T25" s="10"/>
    </row>
    <row r="26" spans="2:20" hidden="1" x14ac:dyDescent="0.2">
      <c r="B26" s="9"/>
      <c r="C26" s="87" t="str">
        <f>IF(D26&lt;&gt;"","x13：","")</f>
        <v/>
      </c>
      <c r="E26" s="2"/>
      <c r="F26" s="162"/>
      <c r="G26" s="2"/>
      <c r="I26" s="165"/>
      <c r="J26" s="2" t="str">
        <f t="shared" si="0"/>
        <v/>
      </c>
      <c r="K26" s="2" t="str">
        <f t="shared" si="1"/>
        <v/>
      </c>
      <c r="L26" s="165"/>
      <c r="M26" s="2" t="s">
        <v>208</v>
      </c>
      <c r="N26" s="2" t="str">
        <f t="shared" si="2"/>
        <v/>
      </c>
      <c r="O26" s="162"/>
      <c r="P26" s="2" t="str">
        <f t="shared" si="3"/>
        <v/>
      </c>
      <c r="Q26" s="2" t="str">
        <f t="shared" si="4"/>
        <v/>
      </c>
      <c r="R26" s="165"/>
      <c r="S26" s="2" t="str">
        <f t="shared" si="5"/>
        <v/>
      </c>
      <c r="T26" s="10"/>
    </row>
    <row r="27" spans="2:20" hidden="1" x14ac:dyDescent="0.2">
      <c r="B27" s="9"/>
      <c r="C27" s="87" t="str">
        <f>IF(D27&lt;&gt;"","x14：","")</f>
        <v/>
      </c>
      <c r="E27" s="2"/>
      <c r="F27" s="162"/>
      <c r="G27" s="2"/>
      <c r="I27" s="165"/>
      <c r="J27" s="2" t="str">
        <f t="shared" si="0"/>
        <v/>
      </c>
      <c r="K27" s="2" t="str">
        <f t="shared" si="1"/>
        <v/>
      </c>
      <c r="L27" s="165"/>
      <c r="M27" s="2" t="s">
        <v>208</v>
      </c>
      <c r="N27" s="2" t="str">
        <f t="shared" si="2"/>
        <v/>
      </c>
      <c r="O27" s="162"/>
      <c r="P27" s="2" t="str">
        <f t="shared" si="3"/>
        <v/>
      </c>
      <c r="Q27" s="2" t="str">
        <f t="shared" si="4"/>
        <v/>
      </c>
      <c r="R27" s="165"/>
      <c r="S27" s="2" t="str">
        <f t="shared" si="5"/>
        <v/>
      </c>
      <c r="T27" s="10"/>
    </row>
    <row r="28" spans="2:20" hidden="1" x14ac:dyDescent="0.2">
      <c r="B28" s="9"/>
      <c r="C28" s="87" t="str">
        <f>IF(D28&lt;&gt;"","x15：","")</f>
        <v/>
      </c>
      <c r="E28" s="2"/>
      <c r="F28" s="162"/>
      <c r="G28" s="2"/>
      <c r="I28" s="165"/>
      <c r="J28" s="2" t="str">
        <f t="shared" si="0"/>
        <v/>
      </c>
      <c r="K28" s="2" t="str">
        <f t="shared" si="1"/>
        <v/>
      </c>
      <c r="L28" s="165"/>
      <c r="M28" s="2" t="s">
        <v>208</v>
      </c>
      <c r="N28" s="2" t="str">
        <f t="shared" si="2"/>
        <v/>
      </c>
      <c r="O28" s="162"/>
      <c r="P28" s="2" t="str">
        <f t="shared" si="3"/>
        <v/>
      </c>
      <c r="Q28" s="2" t="str">
        <f t="shared" si="4"/>
        <v/>
      </c>
      <c r="R28" s="165"/>
      <c r="S28" s="2" t="str">
        <f t="shared" si="5"/>
        <v/>
      </c>
      <c r="T28" s="10"/>
    </row>
    <row r="29" spans="2:20" x14ac:dyDescent="0.2">
      <c r="B29" s="9"/>
      <c r="C29" s="7" t="s">
        <v>222</v>
      </c>
      <c r="D29" s="7"/>
      <c r="E29" s="7"/>
      <c r="F29" s="13"/>
      <c r="G29" s="13"/>
      <c r="H29" s="13"/>
      <c r="I29" s="13"/>
      <c r="J29" s="13"/>
      <c r="K29" s="13"/>
      <c r="L29" s="13"/>
      <c r="M29" s="13"/>
      <c r="N29" s="13"/>
      <c r="O29" s="13"/>
      <c r="P29" s="13"/>
      <c r="Q29" s="13"/>
      <c r="R29" s="168">
        <f>SUM(R14:R28)</f>
        <v>2.5454545454545454</v>
      </c>
      <c r="S29" s="13" t="s">
        <v>192</v>
      </c>
      <c r="T29" s="10"/>
    </row>
    <row r="30" spans="2:20" x14ac:dyDescent="0.2">
      <c r="B30" s="9"/>
      <c r="C30" t="str">
        <f>IF(D14="","","(=x1")&amp;IF(D15="","","+x2")&amp;IF(D16="","","+x3")&amp;IF(D17="","","+x4")&amp;IF(D18="","","+x5")&amp;IF(D19="","","+x6")&amp;IF(D20="","","+x7")&amp;IF(D21="","","+x8")&amp;IF(D22="","","+x9")&amp;IF(D23="","","+x10")&amp;IF(D24="","","+x11")&amp;IF(D25="","","+x12")&amp;IF(D26="","","+x13")&amp;IF(D27="","","+x14")&amp;IF(D28="","","+x15")&amp;IF(D14="","",")")</f>
        <v>(=x1+x2+x3+x4)</v>
      </c>
      <c r="F30" s="2"/>
      <c r="G30" s="2"/>
      <c r="H30" s="2"/>
      <c r="I30" s="2"/>
      <c r="J30" s="2"/>
      <c r="K30" s="2"/>
      <c r="L30" s="2"/>
      <c r="M30" s="2"/>
      <c r="N30" s="2"/>
      <c r="O30" s="2"/>
      <c r="P30" s="2"/>
      <c r="Q30" s="2"/>
      <c r="R30" s="156"/>
      <c r="S30" s="2"/>
      <c r="T30" s="10"/>
    </row>
    <row r="31" spans="2:20" x14ac:dyDescent="0.2">
      <c r="B31" s="9"/>
      <c r="F31" s="2"/>
      <c r="G31" s="2"/>
      <c r="H31" s="2"/>
      <c r="I31" s="2"/>
      <c r="J31" s="2"/>
      <c r="K31" s="2"/>
      <c r="L31" s="2"/>
      <c r="M31" s="2"/>
      <c r="N31" s="2"/>
      <c r="O31" s="2"/>
      <c r="P31" s="2"/>
      <c r="Q31" s="2"/>
      <c r="R31" s="156"/>
      <c r="S31" s="2"/>
      <c r="T31" s="10"/>
    </row>
    <row r="32" spans="2:20" x14ac:dyDescent="0.2">
      <c r="B32" s="9"/>
      <c r="C32" s="87" t="str">
        <f>IF(D32&lt;&gt;"","y1：","")</f>
        <v>y1：</v>
      </c>
      <c r="D32" t="s">
        <v>253</v>
      </c>
      <c r="F32" s="162"/>
      <c r="G32" s="2"/>
      <c r="I32" s="162">
        <v>30</v>
      </c>
      <c r="J32" s="2" t="str">
        <f>IF(O32=60,"[分/回]",IF(O32=3600,"[秒/回]",""))</f>
        <v>[分/回]</v>
      </c>
      <c r="K32" s="2" t="s">
        <v>194</v>
      </c>
      <c r="L32" s="162">
        <f>施工当たりの作業日数</f>
        <v>11</v>
      </c>
      <c r="M32" s="2" t="s">
        <v>259</v>
      </c>
      <c r="N32" s="2" t="str">
        <f t="shared" ref="N32:N46" si="6">IF(L32&lt;&gt;"","÷","")</f>
        <v>÷</v>
      </c>
      <c r="O32" s="162">
        <v>60</v>
      </c>
      <c r="P32" s="2" t="str">
        <f>IF(O32=60,"[分/時間]",IF(O32=3600,"[秒/時間]",""))</f>
        <v>[分/時間]</v>
      </c>
      <c r="Q32" s="2" t="str">
        <f t="shared" ref="Q32:Q46" si="7">IF(O32&lt;&gt;"","=","")</f>
        <v>=</v>
      </c>
      <c r="R32" s="165">
        <f>(30/60)/施工当たりの作業日数</f>
        <v>4.5454545454545456E-2</v>
      </c>
      <c r="S32" s="2" t="str">
        <f t="shared" ref="S32:S46" si="8">IF(R32&lt;&gt;"","[時間/日]","")</f>
        <v>[時間/日]</v>
      </c>
      <c r="T32" s="10"/>
    </row>
    <row r="33" spans="2:20" x14ac:dyDescent="0.2">
      <c r="B33" s="9"/>
      <c r="C33" s="87" t="str">
        <f>IF(D33&lt;&gt;"","y2：","")</f>
        <v>y2：</v>
      </c>
      <c r="D33" t="s">
        <v>254</v>
      </c>
      <c r="F33" s="162"/>
      <c r="G33" s="2"/>
      <c r="I33" s="162">
        <v>120</v>
      </c>
      <c r="J33" s="2" t="str">
        <f t="shared" ref="J33:J46" si="9">IF(O33=60,"[分/回]",IF(O33=3600,"[秒/回]",""))</f>
        <v>[分/回]</v>
      </c>
      <c r="K33" s="2" t="s">
        <v>194</v>
      </c>
      <c r="L33" s="162">
        <f>施工当たりの作業日数</f>
        <v>11</v>
      </c>
      <c r="M33" s="2" t="s">
        <v>259</v>
      </c>
      <c r="N33" s="2" t="str">
        <f t="shared" si="6"/>
        <v>÷</v>
      </c>
      <c r="O33" s="162">
        <v>60</v>
      </c>
      <c r="P33" s="2" t="str">
        <f t="shared" ref="P33:P46" si="10">IF(O33=60,"[分/時間]",IF(O33=3600,"[秒/時間]",""))</f>
        <v>[分/時間]</v>
      </c>
      <c r="Q33" s="2" t="str">
        <f t="shared" si="7"/>
        <v>=</v>
      </c>
      <c r="R33" s="165">
        <f>(120/60)/施工当たりの作業日数</f>
        <v>0.18181818181818182</v>
      </c>
      <c r="S33" s="2" t="str">
        <f t="shared" si="8"/>
        <v>[時間/日]</v>
      </c>
      <c r="T33" s="10"/>
    </row>
    <row r="34" spans="2:20" x14ac:dyDescent="0.2">
      <c r="B34" s="9"/>
      <c r="C34" s="87" t="str">
        <f>IF(D34&lt;&gt;"","y3：","")</f>
        <v>y3：</v>
      </c>
      <c r="D34" t="s">
        <v>255</v>
      </c>
      <c r="F34" s="162"/>
      <c r="G34" s="2"/>
      <c r="I34" s="162">
        <v>20</v>
      </c>
      <c r="J34" s="2" t="str">
        <f t="shared" si="9"/>
        <v>[分/回]</v>
      </c>
      <c r="K34" s="2" t="s">
        <v>194</v>
      </c>
      <c r="L34" s="162">
        <f>施工当たりの作業日数</f>
        <v>11</v>
      </c>
      <c r="M34" s="2" t="s">
        <v>259</v>
      </c>
      <c r="N34" s="2" t="str">
        <f t="shared" si="6"/>
        <v>÷</v>
      </c>
      <c r="O34" s="162">
        <v>60</v>
      </c>
      <c r="P34" s="2" t="str">
        <f t="shared" si="10"/>
        <v>[分/時間]</v>
      </c>
      <c r="Q34" s="2" t="str">
        <f t="shared" si="7"/>
        <v>=</v>
      </c>
      <c r="R34" s="165">
        <f>(20/60)/施工当たりの作業日数</f>
        <v>3.03030303030303E-2</v>
      </c>
      <c r="S34" s="2" t="str">
        <f t="shared" si="8"/>
        <v>[時間/日]</v>
      </c>
      <c r="T34" s="10"/>
    </row>
    <row r="35" spans="2:20" x14ac:dyDescent="0.2">
      <c r="B35" s="9"/>
      <c r="C35" s="87" t="str">
        <f>IF(D35&lt;&gt;"","y4：","")</f>
        <v>y4：</v>
      </c>
      <c r="D35" t="s">
        <v>256</v>
      </c>
      <c r="F35" s="162"/>
      <c r="G35" s="2"/>
      <c r="I35" s="162">
        <v>50</v>
      </c>
      <c r="J35" s="2" t="str">
        <f t="shared" si="9"/>
        <v>[分/回]</v>
      </c>
      <c r="K35" s="2" t="s">
        <v>194</v>
      </c>
      <c r="L35" s="162">
        <f>施工当たりの作業日数</f>
        <v>11</v>
      </c>
      <c r="M35" s="2" t="s">
        <v>259</v>
      </c>
      <c r="N35" s="2" t="str">
        <f t="shared" si="6"/>
        <v>÷</v>
      </c>
      <c r="O35" s="162">
        <v>60</v>
      </c>
      <c r="P35" s="2" t="str">
        <f t="shared" si="10"/>
        <v>[分/時間]</v>
      </c>
      <c r="Q35" s="2" t="str">
        <f t="shared" si="7"/>
        <v>=</v>
      </c>
      <c r="R35" s="165">
        <f>(50/60)/施工当たりの作業日数</f>
        <v>7.575757575757576E-2</v>
      </c>
      <c r="S35" s="2" t="str">
        <f t="shared" si="8"/>
        <v>[時間/日]</v>
      </c>
      <c r="T35" s="10"/>
    </row>
    <row r="36" spans="2:20" hidden="1" x14ac:dyDescent="0.2">
      <c r="B36" s="9"/>
      <c r="C36" s="87" t="str">
        <f>IF(D36&lt;&gt;"","y5：","")</f>
        <v/>
      </c>
      <c r="F36" s="162"/>
      <c r="G36" s="2"/>
      <c r="I36" s="165"/>
      <c r="J36" s="2" t="str">
        <f t="shared" si="9"/>
        <v/>
      </c>
      <c r="K36" s="2" t="str">
        <f t="shared" ref="K36:K46" si="11">IF(I36&lt;&gt;"","×","")</f>
        <v/>
      </c>
      <c r="L36" s="165"/>
      <c r="M36" s="2" t="s">
        <v>208</v>
      </c>
      <c r="N36" s="2" t="str">
        <f t="shared" si="6"/>
        <v/>
      </c>
      <c r="O36" s="162"/>
      <c r="P36" s="2" t="str">
        <f t="shared" si="10"/>
        <v/>
      </c>
      <c r="Q36" s="2" t="str">
        <f t="shared" si="7"/>
        <v/>
      </c>
      <c r="R36" s="165"/>
      <c r="S36" s="2" t="str">
        <f t="shared" si="8"/>
        <v/>
      </c>
      <c r="T36" s="10"/>
    </row>
    <row r="37" spans="2:20" hidden="1" x14ac:dyDescent="0.2">
      <c r="B37" s="9"/>
      <c r="C37" s="87" t="str">
        <f>IF(D37&lt;&gt;"","y6：","")</f>
        <v/>
      </c>
      <c r="F37" s="162"/>
      <c r="G37" s="2"/>
      <c r="I37" s="165"/>
      <c r="J37" s="2" t="str">
        <f t="shared" si="9"/>
        <v/>
      </c>
      <c r="K37" s="2" t="str">
        <f t="shared" si="11"/>
        <v/>
      </c>
      <c r="L37" s="165"/>
      <c r="M37" s="2" t="s">
        <v>208</v>
      </c>
      <c r="N37" s="2" t="str">
        <f t="shared" si="6"/>
        <v/>
      </c>
      <c r="O37" s="162"/>
      <c r="P37" s="2" t="str">
        <f t="shared" si="10"/>
        <v/>
      </c>
      <c r="Q37" s="2" t="str">
        <f t="shared" si="7"/>
        <v/>
      </c>
      <c r="R37" s="165"/>
      <c r="S37" s="2" t="str">
        <f t="shared" si="8"/>
        <v/>
      </c>
      <c r="T37" s="10"/>
    </row>
    <row r="38" spans="2:20" hidden="1" x14ac:dyDescent="0.2">
      <c r="B38" s="9"/>
      <c r="C38" s="87" t="str">
        <f>IF(D38&lt;&gt;"","y7：","")</f>
        <v/>
      </c>
      <c r="F38" s="162"/>
      <c r="G38" s="2"/>
      <c r="I38" s="165"/>
      <c r="J38" s="2" t="str">
        <f t="shared" si="9"/>
        <v/>
      </c>
      <c r="K38" s="2" t="str">
        <f t="shared" si="11"/>
        <v/>
      </c>
      <c r="L38" s="165"/>
      <c r="M38" s="2" t="s">
        <v>208</v>
      </c>
      <c r="N38" s="2" t="str">
        <f t="shared" si="6"/>
        <v/>
      </c>
      <c r="O38" s="162"/>
      <c r="P38" s="2" t="str">
        <f t="shared" si="10"/>
        <v/>
      </c>
      <c r="Q38" s="2" t="str">
        <f t="shared" si="7"/>
        <v/>
      </c>
      <c r="R38" s="165"/>
      <c r="S38" s="2" t="str">
        <f t="shared" si="8"/>
        <v/>
      </c>
      <c r="T38" s="10"/>
    </row>
    <row r="39" spans="2:20" hidden="1" x14ac:dyDescent="0.2">
      <c r="B39" s="9"/>
      <c r="C39" s="87" t="str">
        <f>IF(D39&lt;&gt;"","y8：","")</f>
        <v/>
      </c>
      <c r="F39" s="162"/>
      <c r="G39" s="2"/>
      <c r="I39" s="165"/>
      <c r="J39" s="2" t="str">
        <f t="shared" si="9"/>
        <v/>
      </c>
      <c r="K39" s="2" t="str">
        <f t="shared" si="11"/>
        <v/>
      </c>
      <c r="L39" s="165"/>
      <c r="M39" s="2" t="s">
        <v>208</v>
      </c>
      <c r="N39" s="2" t="str">
        <f t="shared" si="6"/>
        <v/>
      </c>
      <c r="O39" s="162"/>
      <c r="P39" s="2" t="str">
        <f t="shared" si="10"/>
        <v/>
      </c>
      <c r="Q39" s="2" t="str">
        <f t="shared" si="7"/>
        <v/>
      </c>
      <c r="R39" s="165"/>
      <c r="S39" s="2" t="str">
        <f t="shared" si="8"/>
        <v/>
      </c>
      <c r="T39" s="10"/>
    </row>
    <row r="40" spans="2:20" hidden="1" x14ac:dyDescent="0.2">
      <c r="B40" s="9"/>
      <c r="C40" s="87" t="str">
        <f>IF(D40&lt;&gt;"","y9：","")</f>
        <v/>
      </c>
      <c r="F40" s="162"/>
      <c r="G40" s="2"/>
      <c r="I40" s="165"/>
      <c r="J40" s="2" t="str">
        <f t="shared" si="9"/>
        <v/>
      </c>
      <c r="K40" s="2" t="str">
        <f t="shared" si="11"/>
        <v/>
      </c>
      <c r="L40" s="165"/>
      <c r="M40" s="2" t="s">
        <v>208</v>
      </c>
      <c r="N40" s="2" t="str">
        <f t="shared" si="6"/>
        <v/>
      </c>
      <c r="O40" s="162"/>
      <c r="P40" s="2" t="str">
        <f t="shared" si="10"/>
        <v/>
      </c>
      <c r="Q40" s="2" t="str">
        <f t="shared" si="7"/>
        <v/>
      </c>
      <c r="R40" s="165"/>
      <c r="S40" s="2" t="str">
        <f t="shared" si="8"/>
        <v/>
      </c>
      <c r="T40" s="10"/>
    </row>
    <row r="41" spans="2:20" hidden="1" x14ac:dyDescent="0.2">
      <c r="B41" s="9"/>
      <c r="C41" s="87" t="str">
        <f>IF(D41&lt;&gt;"","y10：","")</f>
        <v/>
      </c>
      <c r="F41" s="162"/>
      <c r="G41" s="2"/>
      <c r="I41" s="165"/>
      <c r="J41" s="2" t="str">
        <f t="shared" si="9"/>
        <v/>
      </c>
      <c r="K41" s="2" t="str">
        <f t="shared" si="11"/>
        <v/>
      </c>
      <c r="L41" s="165"/>
      <c r="M41" s="2" t="s">
        <v>208</v>
      </c>
      <c r="N41" s="2" t="str">
        <f t="shared" si="6"/>
        <v/>
      </c>
      <c r="O41" s="162"/>
      <c r="P41" s="2" t="str">
        <f t="shared" si="10"/>
        <v/>
      </c>
      <c r="Q41" s="2" t="str">
        <f t="shared" si="7"/>
        <v/>
      </c>
      <c r="R41" s="165"/>
      <c r="S41" s="2" t="str">
        <f t="shared" si="8"/>
        <v/>
      </c>
      <c r="T41" s="10"/>
    </row>
    <row r="42" spans="2:20" hidden="1" x14ac:dyDescent="0.2">
      <c r="B42" s="9"/>
      <c r="C42" s="87" t="str">
        <f>IF(D42&lt;&gt;"","y11：","")</f>
        <v/>
      </c>
      <c r="F42" s="162"/>
      <c r="G42" s="2"/>
      <c r="I42" s="165"/>
      <c r="J42" s="2" t="str">
        <f t="shared" si="9"/>
        <v/>
      </c>
      <c r="K42" s="2" t="str">
        <f t="shared" si="11"/>
        <v/>
      </c>
      <c r="L42" s="165"/>
      <c r="M42" s="2" t="s">
        <v>208</v>
      </c>
      <c r="N42" s="2" t="str">
        <f t="shared" si="6"/>
        <v/>
      </c>
      <c r="O42" s="162"/>
      <c r="P42" s="2" t="str">
        <f t="shared" si="10"/>
        <v/>
      </c>
      <c r="Q42" s="2" t="str">
        <f t="shared" si="7"/>
        <v/>
      </c>
      <c r="R42" s="165"/>
      <c r="S42" s="2" t="str">
        <f t="shared" si="8"/>
        <v/>
      </c>
      <c r="T42" s="10"/>
    </row>
    <row r="43" spans="2:20" hidden="1" x14ac:dyDescent="0.2">
      <c r="B43" s="9"/>
      <c r="C43" s="87" t="str">
        <f>IF(D43&lt;&gt;"","y12：","")</f>
        <v/>
      </c>
      <c r="F43" s="162"/>
      <c r="G43" s="2"/>
      <c r="I43" s="165"/>
      <c r="J43" s="2" t="str">
        <f t="shared" si="9"/>
        <v/>
      </c>
      <c r="K43" s="2" t="str">
        <f t="shared" si="11"/>
        <v/>
      </c>
      <c r="L43" s="165"/>
      <c r="M43" s="2" t="s">
        <v>208</v>
      </c>
      <c r="N43" s="2" t="str">
        <f t="shared" si="6"/>
        <v/>
      </c>
      <c r="O43" s="162"/>
      <c r="P43" s="2" t="str">
        <f t="shared" si="10"/>
        <v/>
      </c>
      <c r="Q43" s="2" t="str">
        <f t="shared" si="7"/>
        <v/>
      </c>
      <c r="R43" s="165"/>
      <c r="S43" s="2" t="str">
        <f t="shared" si="8"/>
        <v/>
      </c>
      <c r="T43" s="10"/>
    </row>
    <row r="44" spans="2:20" hidden="1" x14ac:dyDescent="0.2">
      <c r="B44" s="9"/>
      <c r="C44" s="87" t="str">
        <f>IF(D44&lt;&gt;"","y13：","")</f>
        <v/>
      </c>
      <c r="F44" s="162"/>
      <c r="G44" s="2"/>
      <c r="I44" s="165"/>
      <c r="J44" s="2" t="str">
        <f t="shared" si="9"/>
        <v/>
      </c>
      <c r="K44" s="2" t="str">
        <f t="shared" si="11"/>
        <v/>
      </c>
      <c r="L44" s="165"/>
      <c r="M44" s="2" t="s">
        <v>208</v>
      </c>
      <c r="N44" s="2" t="str">
        <f t="shared" si="6"/>
        <v/>
      </c>
      <c r="O44" s="162"/>
      <c r="P44" s="2" t="str">
        <f t="shared" si="10"/>
        <v/>
      </c>
      <c r="Q44" s="2" t="str">
        <f t="shared" si="7"/>
        <v/>
      </c>
      <c r="R44" s="165"/>
      <c r="S44" s="2" t="str">
        <f t="shared" si="8"/>
        <v/>
      </c>
      <c r="T44" s="10"/>
    </row>
    <row r="45" spans="2:20" hidden="1" x14ac:dyDescent="0.2">
      <c r="B45" s="9"/>
      <c r="C45" s="87" t="str">
        <f>IF(D45&lt;&gt;"","y14：","")</f>
        <v/>
      </c>
      <c r="F45" s="162"/>
      <c r="G45" s="2"/>
      <c r="I45" s="165"/>
      <c r="J45" s="2" t="str">
        <f t="shared" si="9"/>
        <v/>
      </c>
      <c r="K45" s="2" t="str">
        <f t="shared" si="11"/>
        <v/>
      </c>
      <c r="L45" s="165"/>
      <c r="M45" s="2" t="s">
        <v>208</v>
      </c>
      <c r="N45" s="2" t="str">
        <f t="shared" si="6"/>
        <v/>
      </c>
      <c r="O45" s="162"/>
      <c r="P45" s="2" t="str">
        <f t="shared" si="10"/>
        <v/>
      </c>
      <c r="Q45" s="2" t="str">
        <f t="shared" si="7"/>
        <v/>
      </c>
      <c r="R45" s="165"/>
      <c r="S45" s="2" t="str">
        <f t="shared" si="8"/>
        <v/>
      </c>
      <c r="T45" s="10"/>
    </row>
    <row r="46" spans="2:20" hidden="1" x14ac:dyDescent="0.2">
      <c r="B46" s="9"/>
      <c r="C46" s="87" t="str">
        <f>IF(D46&lt;&gt;"","y15：","")</f>
        <v/>
      </c>
      <c r="F46" s="162"/>
      <c r="G46" s="2"/>
      <c r="I46" s="165"/>
      <c r="J46" s="2" t="str">
        <f t="shared" si="9"/>
        <v/>
      </c>
      <c r="K46" s="2" t="str">
        <f t="shared" si="11"/>
        <v/>
      </c>
      <c r="L46" s="165"/>
      <c r="M46" s="2" t="s">
        <v>208</v>
      </c>
      <c r="N46" s="2" t="str">
        <f t="shared" si="6"/>
        <v/>
      </c>
      <c r="O46" s="162"/>
      <c r="P46" s="2" t="str">
        <f t="shared" si="10"/>
        <v/>
      </c>
      <c r="Q46" s="2" t="str">
        <f t="shared" si="7"/>
        <v/>
      </c>
      <c r="R46" s="165"/>
      <c r="S46" s="2" t="str">
        <f t="shared" si="8"/>
        <v/>
      </c>
      <c r="T46" s="10"/>
    </row>
    <row r="47" spans="2:20" x14ac:dyDescent="0.2">
      <c r="B47" s="9"/>
      <c r="C47" s="7" t="s">
        <v>223</v>
      </c>
      <c r="D47" s="7"/>
      <c r="E47" s="7"/>
      <c r="F47" s="13"/>
      <c r="G47" s="13"/>
      <c r="H47" s="13"/>
      <c r="I47" s="13"/>
      <c r="J47" s="13"/>
      <c r="K47" s="13"/>
      <c r="L47" s="13"/>
      <c r="M47" s="13"/>
      <c r="N47" s="13"/>
      <c r="O47" s="13"/>
      <c r="P47" s="13"/>
      <c r="Q47" s="13"/>
      <c r="R47" s="168">
        <f>SUM(R32:R46)</f>
        <v>0.33333333333333331</v>
      </c>
      <c r="S47" s="13" t="s">
        <v>192</v>
      </c>
      <c r="T47" s="10"/>
    </row>
    <row r="48" spans="2:20" x14ac:dyDescent="0.2">
      <c r="B48" s="9"/>
      <c r="C48" t="str">
        <f>IF(D32="","","(=y1")&amp;IF(D33="","","+y2")&amp;IF(D34="","","+y3")&amp;IF(D35="","","+y4")&amp;IF(D36="","","+y5")&amp;IF(D37="","","+y6")&amp;IF(D38="","","+y7")&amp;IF(D39="","","+y8")&amp;IF(D40="","","+y9")&amp;IF(D41="","","+y10")&amp;IF(D42="","","+y11")&amp;IF(D43="","","+y12")&amp;IF(D44="","","+y13")&amp;IF(D45="","","+y14")&amp;IF(D46="","","+y15")&amp;IF(D32="","",")")</f>
        <v>(=y1+y2+y3+y4)</v>
      </c>
      <c r="F48" s="2"/>
      <c r="G48" s="2"/>
      <c r="H48" s="2"/>
      <c r="I48" s="2"/>
      <c r="J48" s="2"/>
      <c r="K48" s="2"/>
      <c r="L48" s="2"/>
      <c r="M48" s="2"/>
      <c r="N48" s="2"/>
      <c r="O48" s="2"/>
      <c r="P48" s="2"/>
      <c r="Q48" s="2"/>
      <c r="R48" s="156"/>
      <c r="S48" s="2"/>
      <c r="T48" s="10"/>
    </row>
    <row r="49" spans="2:21" ht="13.8" thickBot="1" x14ac:dyDescent="0.25">
      <c r="B49" s="9"/>
      <c r="F49" s="2"/>
      <c r="G49" s="2"/>
      <c r="H49" s="2"/>
      <c r="I49" s="2"/>
      <c r="J49" s="2"/>
      <c r="K49" s="2"/>
      <c r="L49" s="2"/>
      <c r="M49" s="2"/>
      <c r="N49" s="2"/>
      <c r="O49" s="2"/>
      <c r="P49" s="2"/>
      <c r="Q49" s="2"/>
      <c r="R49" s="156"/>
      <c r="S49" s="2"/>
      <c r="T49" s="10"/>
    </row>
    <row r="50" spans="2:21" ht="13.8" thickBot="1" x14ac:dyDescent="0.25">
      <c r="B50" s="9"/>
      <c r="C50" s="157" t="s">
        <v>221</v>
      </c>
      <c r="E50" s="4"/>
      <c r="F50" s="163"/>
      <c r="G50" s="2"/>
      <c r="H50" s="164" t="s">
        <v>193</v>
      </c>
      <c r="I50" s="158">
        <f>R29</f>
        <v>2.5454545454545454</v>
      </c>
      <c r="J50" s="2" t="s">
        <v>192</v>
      </c>
      <c r="K50" s="2" t="s">
        <v>34</v>
      </c>
      <c r="L50" s="165">
        <f>R47</f>
        <v>0.33333333333333331</v>
      </c>
      <c r="M50" s="5" t="s">
        <v>199</v>
      </c>
      <c r="N50" s="2" t="s">
        <v>194</v>
      </c>
      <c r="O50" s="158">
        <f>R29</f>
        <v>2.5454545454545454</v>
      </c>
      <c r="P50" s="2" t="s">
        <v>192</v>
      </c>
      <c r="Q50" s="2" t="s">
        <v>191</v>
      </c>
      <c r="R50" s="169">
        <f>ROUND((I50-L50)/O50,2)</f>
        <v>0.87</v>
      </c>
      <c r="S50" s="2" t="s">
        <v>195</v>
      </c>
      <c r="T50" s="10"/>
    </row>
    <row r="51" spans="2:21" x14ac:dyDescent="0.2">
      <c r="B51" s="9"/>
      <c r="C51" s="159" t="s">
        <v>196</v>
      </c>
      <c r="E51" s="159"/>
      <c r="F51" s="2"/>
      <c r="G51" s="2"/>
      <c r="H51" s="2"/>
      <c r="I51" s="2"/>
      <c r="J51" s="2"/>
      <c r="K51" s="2"/>
      <c r="L51" s="2"/>
      <c r="M51" s="2"/>
      <c r="N51" s="2"/>
      <c r="O51" s="2"/>
      <c r="P51" s="2"/>
      <c r="Q51" s="2"/>
      <c r="R51" s="2"/>
      <c r="S51" s="2"/>
      <c r="T51" s="10"/>
    </row>
    <row r="52" spans="2:21" ht="13.8" thickBot="1" x14ac:dyDescent="0.25">
      <c r="B52" s="9"/>
      <c r="C52" s="159"/>
      <c r="E52" s="159"/>
      <c r="F52" s="2"/>
      <c r="G52" s="2"/>
      <c r="H52" s="2"/>
      <c r="I52" s="2"/>
      <c r="J52" s="2"/>
      <c r="K52" s="2"/>
      <c r="L52" s="2"/>
      <c r="M52" s="2"/>
      <c r="N52" s="2"/>
      <c r="O52" s="2"/>
      <c r="P52" s="2"/>
      <c r="Q52" s="2"/>
      <c r="R52" s="2"/>
      <c r="S52" s="2"/>
      <c r="T52" s="10"/>
    </row>
    <row r="53" spans="2:21" ht="13.8" thickBot="1" x14ac:dyDescent="0.25">
      <c r="B53" s="9"/>
      <c r="C53" s="159" t="s">
        <v>197</v>
      </c>
      <c r="E53" s="159"/>
      <c r="F53" s="2"/>
      <c r="G53" s="2"/>
      <c r="H53" s="2"/>
      <c r="I53" s="2"/>
      <c r="J53" s="2"/>
      <c r="K53" s="2"/>
      <c r="L53" s="2"/>
      <c r="M53" s="2"/>
      <c r="N53" s="2"/>
      <c r="O53" s="2"/>
      <c r="P53" s="2"/>
      <c r="Q53" s="2"/>
      <c r="R53" s="170" t="str">
        <f>IF(R50&gt;=0.2,"適格","不適")</f>
        <v>適格</v>
      </c>
      <c r="S53" s="2"/>
      <c r="T53" s="10"/>
    </row>
    <row r="54" spans="2:21" x14ac:dyDescent="0.2">
      <c r="B54" s="11"/>
      <c r="C54" s="1"/>
      <c r="D54" s="160"/>
      <c r="E54" s="160"/>
      <c r="F54" s="3"/>
      <c r="G54" s="3"/>
      <c r="H54" s="3"/>
      <c r="I54" s="3"/>
      <c r="J54" s="3"/>
      <c r="K54" s="3"/>
      <c r="L54" s="3"/>
      <c r="M54" s="3"/>
      <c r="N54" s="3"/>
      <c r="O54" s="3"/>
      <c r="P54" s="3"/>
      <c r="Q54" s="3"/>
      <c r="R54" s="3"/>
      <c r="S54" s="3"/>
      <c r="T54" s="12"/>
    </row>
    <row r="55" spans="2:21" x14ac:dyDescent="0.2">
      <c r="U55" s="15" t="s">
        <v>6</v>
      </c>
    </row>
    <row r="56" spans="2:21" ht="5.25" customHeight="1" thickBot="1" x14ac:dyDescent="0.25">
      <c r="M56" s="6"/>
      <c r="N56" s="7"/>
      <c r="O56" s="7"/>
      <c r="P56" s="7"/>
      <c r="Q56" s="7"/>
      <c r="R56" s="7"/>
      <c r="S56" s="7"/>
      <c r="T56" s="8"/>
    </row>
    <row r="57" spans="2:21" ht="16.8" thickBot="1" x14ac:dyDescent="0.25">
      <c r="M57" s="9"/>
      <c r="N57" s="161" t="s">
        <v>123</v>
      </c>
      <c r="R57" s="171" t="str">
        <f>IF(審査結果="適格","〇","△")</f>
        <v>〇</v>
      </c>
      <c r="T57" s="10"/>
    </row>
    <row r="58" spans="2:21" ht="5.25" customHeight="1" x14ac:dyDescent="0.2">
      <c r="M58" s="11"/>
      <c r="N58" s="1"/>
      <c r="O58" s="1"/>
      <c r="P58" s="1"/>
      <c r="Q58" s="1"/>
      <c r="R58" s="1"/>
      <c r="S58" s="1"/>
      <c r="T58" s="12"/>
    </row>
  </sheetData>
  <sheetProtection algorithmName="SHA-512" hashValue="mjGn529bPJ3ieww/5S+ISijcWW+ryC72P+1rTmrWf6Av6ekkHrvjVql2a42Mx0jnqzPM2p1VocoSQJfBhvoUfg==" saltValue="xrD37WvWOrrUNeBYMJvZ1g==" spinCount="100000" sheet="1" objects="1" scenarios="1"/>
  <mergeCells count="6">
    <mergeCell ref="C12:D12"/>
    <mergeCell ref="D2:S2"/>
    <mergeCell ref="P4:S4"/>
    <mergeCell ref="E6:P6"/>
    <mergeCell ref="E7:P7"/>
    <mergeCell ref="C9:S10"/>
  </mergeCells>
  <phoneticPr fontId="1"/>
  <conditionalFormatting sqref="I14:I28">
    <cfRule type="expression" dxfId="11" priority="22">
      <formula>IF(I14="",TRUE,FALSE)</formula>
    </cfRule>
  </conditionalFormatting>
  <conditionalFormatting sqref="I32:I46">
    <cfRule type="expression" dxfId="10" priority="18">
      <formula>IF(I32="",TRUE,FALSE)</formula>
    </cfRule>
  </conditionalFormatting>
  <conditionalFormatting sqref="J14:J28">
    <cfRule type="expression" dxfId="9" priority="9">
      <formula>IF(I14="",TRUE,FALSE)</formula>
    </cfRule>
  </conditionalFormatting>
  <conditionalFormatting sqref="J32:J46">
    <cfRule type="expression" dxfId="8" priority="5">
      <formula>IF(I32="",TRUE,FALSE)</formula>
    </cfRule>
  </conditionalFormatting>
  <conditionalFormatting sqref="L14:L28">
    <cfRule type="expression" dxfId="7" priority="21">
      <formula>IF(L14="",TRUE,FALSE)</formula>
    </cfRule>
  </conditionalFormatting>
  <conditionalFormatting sqref="L32:L46">
    <cfRule type="expression" dxfId="6" priority="17">
      <formula>IF(L32="",TRUE,FALSE)</formula>
    </cfRule>
  </conditionalFormatting>
  <conditionalFormatting sqref="M14:M28">
    <cfRule type="expression" dxfId="5" priority="7">
      <formula>IF(L14="",TRUE,FALSE)</formula>
    </cfRule>
  </conditionalFormatting>
  <conditionalFormatting sqref="M32:M46">
    <cfRule type="expression" dxfId="4" priority="1">
      <formula>IF(L32="",TRUE,FALSE)</formula>
    </cfRule>
  </conditionalFormatting>
  <conditionalFormatting sqref="O14:O28">
    <cfRule type="expression" dxfId="3" priority="20">
      <formula>IF(O14="",TRUE,FALSE)</formula>
    </cfRule>
  </conditionalFormatting>
  <conditionalFormatting sqref="O32:O46">
    <cfRule type="expression" dxfId="2" priority="16">
      <formula>IF(O32="",TRUE,FALSE)</formula>
    </cfRule>
  </conditionalFormatting>
  <conditionalFormatting sqref="R14:R28">
    <cfRule type="expression" dxfId="1" priority="19">
      <formula>IF(R14="",TRUE,FALSE)</formula>
    </cfRule>
  </conditionalFormatting>
  <conditionalFormatting sqref="R32:R46">
    <cfRule type="expression" dxfId="0" priority="15">
      <formula>IF(R32="",TRUE,FALSE)</formula>
    </cfRule>
  </conditionalFormatting>
  <pageMargins left="0.7" right="0.7" top="0.75" bottom="0.75" header="0.3" footer="0.3"/>
  <pageSetup paperSize="9" scale="6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5692EA306313C4299373CAAE57F73AB" ma:contentTypeVersion="12" ma:contentTypeDescription="新しいドキュメントを作成します。" ma:contentTypeScope="" ma:versionID="9979852ee68cf220a4fafff8299fe99e">
  <xsd:schema xmlns:xsd="http://www.w3.org/2001/XMLSchema" xmlns:xs="http://www.w3.org/2001/XMLSchema" xmlns:p="http://schemas.microsoft.com/office/2006/metadata/properties" xmlns:ns2="5096ed87-1394-41ba-9857-c6b625d49cbd" xmlns:ns3="307f33d5-412e-42f7-880e-964369499a37" targetNamespace="http://schemas.microsoft.com/office/2006/metadata/properties" ma:root="true" ma:fieldsID="02345b381ff31cfe93beeffcf74900c3" ns2:_="" ns3:_="">
    <xsd:import namespace="5096ed87-1394-41ba-9857-c6b625d49cbd"/>
    <xsd:import namespace="307f33d5-412e-42f7-880e-964369499a3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96ed87-1394-41ba-9857-c6b625d49c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85717d7-19ec-47d4-9288-ce56b1256bd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7f33d5-412e-42f7-880e-964369499a3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f78f463-c52e-4856-a3cb-f32b8564c1ab}" ma:internalName="TaxCatchAll" ma:showField="CatchAllData" ma:web="307f33d5-412e-42f7-880e-964369499a3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096ed87-1394-41ba-9857-c6b625d49cbd">
      <Terms xmlns="http://schemas.microsoft.com/office/infopath/2007/PartnerControls"/>
    </lcf76f155ced4ddcb4097134ff3c332f>
    <TaxCatchAll xmlns="307f33d5-412e-42f7-880e-964369499a3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C1DD09A-0CEC-4503-AD1F-10F7E0750F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96ed87-1394-41ba-9857-c6b625d49cbd"/>
    <ds:schemaRef ds:uri="307f33d5-412e-42f7-880e-964369499a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46BDFBE-7DCB-4587-B1BE-093F2072EF1E}">
  <ds:schemaRefs>
    <ds:schemaRef ds:uri="http://schemas.microsoft.com/office/2006/metadata/properties"/>
    <ds:schemaRef ds:uri="http://purl.org/dc/terms/"/>
    <ds:schemaRef ds:uri="http://schemas.microsoft.com/office/infopath/2007/PartnerControls"/>
    <ds:schemaRef ds:uri="http://purl.org/dc/elements/1.1/"/>
    <ds:schemaRef ds:uri="http://www.w3.org/XML/1998/namespace"/>
    <ds:schemaRef ds:uri="http://purl.org/dc/dcmitype/"/>
    <ds:schemaRef ds:uri="http://schemas.microsoft.com/office/2006/documentManagement/types"/>
    <ds:schemaRef ds:uri="http://schemas.openxmlformats.org/package/2006/metadata/core-properties"/>
    <ds:schemaRef ds:uri="307f33d5-412e-42f7-880e-964369499a37"/>
    <ds:schemaRef ds:uri="5096ed87-1394-41ba-9857-c6b625d49cbd"/>
  </ds:schemaRefs>
</ds:datastoreItem>
</file>

<file path=customXml/itemProps3.xml><?xml version="1.0" encoding="utf-8"?>
<ds:datastoreItem xmlns:ds="http://schemas.openxmlformats.org/officeDocument/2006/customXml" ds:itemID="{19E485A8-FE96-4616-90E6-74E7EF4A39E6}">
  <ds:schemaRefs>
    <ds:schemaRef ds:uri="http://schemas.microsoft.com/sharepoint/v3/contenttype/forms"/>
  </ds:schemaRefs>
</ds:datastoreItem>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41</vt:i4>
      </vt:variant>
    </vt:vector>
  </HeadingPairs>
  <TitlesOfParts>
    <vt:vector size="51" baseType="lpstr">
      <vt:lpstr>①製品審査申請書（工業会用）</vt:lpstr>
      <vt:lpstr>②製品審査申請書（事務局用）</vt:lpstr>
      <vt:lpstr>③納品実績報告書</vt:lpstr>
      <vt:lpstr>④省力化製品製造事業者登録申請書</vt:lpstr>
      <vt:lpstr>⑤提出書類一覧</vt:lpstr>
      <vt:lpstr>変更履歴</vt:lpstr>
      <vt:lpstr>審査結果サマリ</vt:lpstr>
      <vt:lpstr>凡例</vt:lpstr>
      <vt:lpstr>審査結果</vt:lpstr>
      <vt:lpstr>利用が想定される中小企業</vt:lpstr>
      <vt:lpstr>'①製品審査申請書（工業会用）'!Print_Area</vt:lpstr>
      <vt:lpstr>'②製品審査申請書（事務局用）'!Print_Area</vt:lpstr>
      <vt:lpstr>④省力化製品製造事業者登録申請書!Print_Area</vt:lpstr>
      <vt:lpstr>⑤提出書類一覧!Print_Area</vt:lpstr>
      <vt:lpstr>審査結果!Print_Area</vt:lpstr>
      <vt:lpstr>利用が想定される中小企業!Print_Area</vt:lpstr>
      <vt:lpstr>機能・性能名1</vt:lpstr>
      <vt:lpstr>機能・性能名1有無</vt:lpstr>
      <vt:lpstr>機能・性能名2</vt:lpstr>
      <vt:lpstr>機能・性能名2有無</vt:lpstr>
      <vt:lpstr>機能・性能名3</vt:lpstr>
      <vt:lpstr>機能・性能名3有無</vt:lpstr>
      <vt:lpstr>型番</vt:lpstr>
      <vt:lpstr>工業会審査管理番号</vt:lpstr>
      <vt:lpstr>施工当たりの作業日数</vt:lpstr>
      <vt:lpstr>事業者URL</vt:lpstr>
      <vt:lpstr>事業者区分</vt:lpstr>
      <vt:lpstr>所在地</vt:lpstr>
      <vt:lpstr>省力化機能パラメータ</vt:lpstr>
      <vt:lpstr>省力化指数</vt:lpstr>
      <vt:lpstr>審査結果</vt:lpstr>
      <vt:lpstr>製造事業者_担当者TEL1</vt:lpstr>
      <vt:lpstr>製造事業者_担当者TEL2</vt:lpstr>
      <vt:lpstr>製造事業者_担当者TEL3</vt:lpstr>
      <vt:lpstr>製造事業者_担当者メアド</vt:lpstr>
      <vt:lpstr>製造事業者_担当者氏</vt:lpstr>
      <vt:lpstr>製造事業者_担当者氏かな</vt:lpstr>
      <vt:lpstr>製造事業者_担当者所属</vt:lpstr>
      <vt:lpstr>製造事業者_担当者名</vt:lpstr>
      <vt:lpstr>製造事業者_担当者名かな</vt:lpstr>
      <vt:lpstr>製造事業者番号</vt:lpstr>
      <vt:lpstr>製造事業者名</vt:lpstr>
      <vt:lpstr>製品URL</vt:lpstr>
      <vt:lpstr>製品カテゴリ</vt:lpstr>
      <vt:lpstr>製品概要</vt:lpstr>
      <vt:lpstr>製品名称</vt:lpstr>
      <vt:lpstr>製品明細</vt:lpstr>
      <vt:lpstr>納入先</vt:lpstr>
      <vt:lpstr>平均納品金額</vt:lpstr>
      <vt:lpstr>保守サポート体制</vt:lpstr>
      <vt:lpstr>法人番号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2024-03-04T03:31:46Z</dcterms:created>
  <dcterms:modified xsi:type="dcterms:W3CDTF">2025-11-20T06:08:06Z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0x010100B5692EA306313C4299373CAAE57F73AB</vt:lpwstr>
  </property>
  <property fmtid="{D5CDD505-2E9C-101B-9397-08002B2CF9AE}" pid="3" name="MediaServiceImageTags">
    <vt:lpwstr/>
  </property>
</Properties>
</file>