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C587A099-FB73-4B21-AE8B-4B552FB06834}" xr6:coauthVersionLast="47" xr6:coauthVersionMax="47" xr10:uidLastSave="{00000000-0000-0000-0000-000000000000}"/>
  <workbookProtection workbookAlgorithmName="SHA-512" workbookHashValue="pqov6aFHGP108RJTJemqzzeKYy9r2dzz2XBm3d57mcaQFVOL4aCcS7RUP81bY+Jq9A/rSJxNWlD903lxGPkiWg==" workbookSaltValue="M4a0r/lA4MAgmxpV1Z0hrQ==" workbookSpinCount="100000" lockStructure="1"/>
  <bookViews>
    <workbookView xWindow="-108" yWindow="-16308" windowWidth="29016" windowHeight="164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ラベル貼付_印字作業実施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5" l="1"/>
  <c r="L16" i="50" l="1"/>
  <c r="L15" i="50"/>
  <c r="L14" i="50"/>
  <c r="R16" i="50"/>
  <c r="R15" i="50"/>
  <c r="R14" i="50"/>
  <c r="D5" i="52"/>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<sst xmlns="http://schemas.openxmlformats.org/spreadsheetml/2006/main" count="345" uniqueCount="246">
  <si>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</si>
  <si>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</si>
  <si>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</si>
  <si>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</si>
  <si>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</si>
  <si>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</si>
  <si>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</si>
  <si>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</si>
  <si>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</si>
  <si>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</si>
  <si>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</si>
  <si>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</si>
  <si>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</si>
  <si>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</si>
  <si>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</si>
  <si>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</si>
  <si>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</si>
  <si>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</si>
  <si>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</si>
  <si>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</si>
  <si>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</si>
  <si>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</si>
  <si>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</si>
  <si>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</si>
  <si>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</si>
  <si>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</si>
  <si>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</si>
  <si>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</si>
  <si>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</si>
  <si>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</si>
  <si>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</si>
  <si>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</si>
  <si>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</si>
  <si>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</si>
  <si>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</si>
  <si>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</si>
  <si>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</si>
  <si>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</si>
  <si>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</si>
  <si>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</si>
  <si>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</si>
  <si>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</si>
  <si>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</si>
  <si>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</si>
  <si>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</si>
  <si>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</si>
  <si>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</si>
  <si>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</si>
  <si>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</si>
  <si>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</si>
  <si>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</si>
  <si>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</si>
  <si>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</si>
  <si>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</si>
  <si>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</si>
  <si>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</si>
  <si>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</si>
  <si>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</si>
  <si>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</si>
  <si>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</si>
  <si>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</si>
  <si>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</si>
  <si>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</si>
  <si>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</si>
  <si>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</si>
  <si>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</si>
  <si>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</si>
  <si>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</si>
  <si>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</si>
  <si>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</si>
  <si>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</si>
  <si>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</si>
  <si>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</si>
  <si>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</si>
  <si>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</si>
  <si>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</si>
  <si>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</si>
  <si>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</si>
  <si>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</si>
  <si>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</si>
  <si>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</si>
  <si>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</si>
  <si>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</si>
  <si>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</si>
  <si>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</si>
  <si>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</si>
  <si>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</si>
  <si>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</si>
  <si>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</si>
  <si>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</si>
  <si>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</si>
  <si>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</si>
  <si>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</si>
  <si>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</si>
  <si>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</si>
  <si>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</si>
  <si>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</si>
  <si>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</si>
  <si>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</si>
  <si>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</si>
  <si>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</si>
  <si>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</si>
  <si>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</si>
  <si>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</si>
  <si>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</si>
  <si>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</si>
  <si>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</si>
  <si>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</si>
  <si>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</si>
  <si>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</si>
  <si>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</si>
  <si>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</si>
  <si>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</si>
  <si>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</si>
  <si>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</si>
  <si>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</si>
  <si>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</si>
  <si>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</si>
  <si>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</si>
  <si>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</si>
  <si>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</si>
  <si>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</si>
  <si>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</si>
  <si>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</si>
  <si>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</si>
  <si>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</si>
  <si>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</si>
  <si>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</si>
  <si>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</si>
  <si>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</si>
  <si>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</si>
  <si>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</si>
  <si>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</si>
  <si>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</si>
  <si>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</si>
  <si>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</si>
  <si>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</si>
  <si>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</si>
  <si>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</si>
  <si>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</si>
  <si>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</si>
  <si>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</si>
  <si>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</si>
  <si>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</si>
  <si>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</si>
  <si>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</si>
  <si>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</si>
  <si>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</si>
  <si>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</si>
  <si>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</si>
  <si>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</si>
  <si>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</si>
  <si>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</si>
  <si>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</si>
  <si>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</si>
  <si>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</si>
  <si>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</si>
  <si>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</si>
  <si>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</si>
  <si>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</si>
  <si>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</si>
  <si>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</si>
  <si>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</si>
  <si>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</si>
  <si>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</si>
  <si>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</si>
  <si>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</si>
  <si>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</si>
  <si>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</si>
  <si>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</si>
  <si>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</si>
  <si>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</si>
  <si>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</si>
  <si>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</si>
  <si>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</si>
  <si>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</si>
  <si>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</si>
  <si>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</si>
  <si>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</si>
  <si>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</si>
  <si>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</si>
  <si>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</si>
  <si>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</si>
  <si>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</si>
  <si>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</si>
  <si>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</si>
  <si>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</si>
  <si>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</si>
  <si>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</si>
  <si>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</si>
  <si>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</si>
  <si>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</si>
  <si>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</si>
  <si>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</si>
  <si>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</si>
  <si>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</si>
  <si>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</si>
  <si>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</si>
  <si>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</si>
  <si>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</si>
  <si>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</si>
  <si>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</si>
  <si>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</si>
  <si>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</si>
  <si>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</si>
  <si>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</si>
  <si>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</si>
  <si>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</si>
  <si>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</si>
  <si>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</si>
  <si>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</si>
  <si>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</si>
  <si>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</si>
  <si>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</si>
  <si>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</si>
  <si>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</si>
  <si>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</si>
  <si>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</si>
  <si>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</si>
  <si>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</si>
  <si>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</si>
  <si>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</si>
  <si>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</si>
  <si>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</si>
  <si>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</si>
  <si>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</si>
  <si>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</si>
  <si>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抜き取り検査</t>
    <rPh sb="0" eb="1">
      <t>ヌ</t>
    </rPh>
    <rPh sb="2" eb="3">
      <t>ト</t>
    </rPh>
    <rPh sb="4" eb="6">
      <t>ケンサ</t>
    </rPh>
    <phoneticPr fontId="1"/>
  </si>
  <si>
    <t>インクリボン交換</t>
    <rPh sb="6" eb="8">
      <t>コウカン</t>
    </rPh>
    <phoneticPr fontId="1"/>
  </si>
  <si>
    <t>時間/日</t>
    <rPh sb="0" eb="2">
      <t>ジカン</t>
    </rPh>
    <rPh sb="3" eb="4">
      <t>ニチ</t>
    </rPh>
    <phoneticPr fontId="1"/>
  </si>
  <si>
    <t>台</t>
  </si>
  <si>
    <t>想定導入機器台数</t>
    <rPh sb="0" eb="2">
      <t>ソウテイ</t>
    </rPh>
    <rPh sb="2" eb="4">
      <t>ドウニュウ</t>
    </rPh>
    <phoneticPr fontId="1"/>
  </si>
  <si>
    <t>d</t>
    <phoneticPr fontId="1"/>
  </si>
  <si>
    <t>工業会ヒアリング結果より、1回あたり2,000枚実施する設定</t>
    <rPh sb="0" eb="3">
      <t>コウギョウカイ</t>
    </rPh>
    <rPh sb="8" eb="10">
      <t>ケッカ</t>
    </rPh>
    <rPh sb="14" eb="15">
      <t>カイ</t>
    </rPh>
    <rPh sb="23" eb="24">
      <t>マイ</t>
    </rPh>
    <rPh sb="24" eb="26">
      <t>ジッシ</t>
    </rPh>
    <rPh sb="28" eb="30">
      <t>セッテイ</t>
    </rPh>
    <phoneticPr fontId="1"/>
  </si>
  <si>
    <t>回/日</t>
    <rPh sb="0" eb="1">
      <t>カイ</t>
    </rPh>
    <rPh sb="2" eb="3">
      <t>ニチ</t>
    </rPh>
    <phoneticPr fontId="1"/>
  </si>
  <si>
    <t>1日当たりラベル貼付／印字作業実施回数</t>
    <rPh sb="1" eb="2">
      <t>ニチ</t>
    </rPh>
    <rPh sb="2" eb="3">
      <t>ア</t>
    </rPh>
    <rPh sb="8" eb="10">
      <t>チョウフ</t>
    </rPh>
    <rPh sb="11" eb="13">
      <t>インジ</t>
    </rPh>
    <rPh sb="13" eb="15">
      <t>サギョウ</t>
    </rPh>
    <rPh sb="15" eb="17">
      <t>ジッシ</t>
    </rPh>
    <rPh sb="17" eb="19">
      <t>カイスウ</t>
    </rPh>
    <phoneticPr fontId="1"/>
  </si>
  <si>
    <t>c</t>
    <phoneticPr fontId="1"/>
  </si>
  <si>
    <t>1日当たり業務時間</t>
    <rPh sb="1" eb="3">
      <t>ニチア</t>
    </rPh>
    <rPh sb="5" eb="7">
      <t>ギョウム</t>
    </rPh>
    <rPh sb="7" eb="9">
      <t>ジカン</t>
    </rPh>
    <phoneticPr fontId="1"/>
  </si>
  <si>
    <t>b</t>
    <phoneticPr fontId="1"/>
  </si>
  <si>
    <t>人/事業所</t>
    <rPh sb="0" eb="1">
      <t>ニン</t>
    </rPh>
    <rPh sb="2" eb="5">
      <t>ジギョウショ</t>
    </rPh>
    <phoneticPr fontId="1"/>
  </si>
  <si>
    <t>1事業所当たり従業員数</t>
    <rPh sb="1" eb="5">
      <t>ジギョウショア</t>
    </rPh>
    <rPh sb="7" eb="11">
      <t>ジュウギョウインスウ</t>
    </rPh>
    <phoneticPr fontId="1"/>
  </si>
  <si>
    <t>a</t>
    <phoneticPr fontId="1"/>
  </si>
  <si>
    <t>印字検査</t>
  </si>
  <si>
    <t>令和3年経済センサスより</t>
    <phoneticPr fontId="1"/>
  </si>
  <si>
    <t>感熱フィルム向けラベルレス印字装置</t>
    <rPh sb="0" eb="2">
      <t>カンネツ</t>
    </rPh>
    <rPh sb="6" eb="7">
      <t>ム</t>
    </rPh>
    <rPh sb="13" eb="15">
      <t>インジ</t>
    </rPh>
    <rPh sb="15" eb="17">
      <t>ソウチ</t>
    </rPh>
    <phoneticPr fontId="1"/>
  </si>
  <si>
    <t>日本自動認識システム協会</t>
    <rPh sb="0" eb="2">
      <t>ニホン</t>
    </rPh>
    <rPh sb="2" eb="4">
      <t>ジドウ</t>
    </rPh>
    <rPh sb="4" eb="6">
      <t>ニンシキ</t>
    </rPh>
    <rPh sb="10" eb="12">
      <t>キョウカイ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</si>
</sst>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color theme="1"/>
      <name val="Meiryo UI"/>
      <family val="3"/>
      <charset val="128"/>
    </font>
    <font>
      <sz val="11"/>
      <name val="Meiryo UI"/>
      <family val="3"/>
      <charset val="128"/>
    </font>
    <font>
      <sz val="11"/>
      <name val="Meiryo UI"/>
      <family val="3"/>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2">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0" xfId="0" applyFont="1">
      <alignment vertical="center"/>
    </xf>
    <xf numFmtId="0" fontId="41" fillId="0" borderId="44" xfId="0" applyFont="1" applyBorder="1" applyAlignment="1">
      <alignment vertical="center" wrapText="1"/>
    </xf>
    <xf numFmtId="179" fontId="43" fillId="5" borderId="44" xfId="0" applyNumberFormat="1" applyFont="1" applyFill="1" applyBorder="1">
      <alignment vertical="center"/>
    </xf>
    <xf numFmtId="0" fontId="40" fillId="0" borderId="44" xfId="0" applyFont="1" applyBorder="1">
      <alignment vertical="center"/>
    </xf>
    <xf numFmtId="0" fontId="41" fillId="0" borderId="74" xfId="0" applyFont="1" applyBorder="1">
      <alignment vertical="center"/>
    </xf>
    <xf numFmtId="0" fontId="42" fillId="0" borderId="44" xfId="0" applyFont="1" applyBorder="1" applyAlignment="1">
      <alignment vertical="center" wrapText="1"/>
    </xf>
    <xf numFmtId="0" fontId="43" fillId="0" borderId="44" xfId="0" applyFont="1" applyBorder="1">
      <alignment vertical="center"/>
    </xf>
    <xf numFmtId="0" fontId="42" fillId="0" borderId="74" xfId="0" applyFont="1" applyBorder="1">
      <alignment vertical="center"/>
    </xf>
    <xf numFmtId="0" fontId="43" fillId="0" borderId="65" xfId="0" applyFont="1" applyBorder="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1" fillId="0" borderId="45" xfId="0" applyFont="1" applyBorder="1" applyAlignment="1">
      <alignment vertical="center" wrapText="1"/>
    </xf>
    <xf numFmtId="0" fontId="40" fillId="5" borderId="75" xfId="0" applyFont="1" applyFill="1" applyBorder="1">
      <alignment vertical="center"/>
    </xf>
    <xf numFmtId="0" fontId="43" fillId="5" borderId="75" xfId="0" applyFont="1" applyFill="1" applyBorder="1">
      <alignment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07" t="s">
        <v>0</v>
      </c>
      <c r="B3" s="207"/>
      <c r="C3" s="207"/>
      <c r="D3" s="207"/>
      <c r="E3" s="207"/>
      <c r="F3" s="207"/>
      <c r="G3" s="207"/>
      <c r="H3" s="207"/>
      <c r="I3" s="207"/>
      <c r="J3" s="207"/>
      <c r="K3" s="207"/>
    </row>
    <row r="4" spans="1:17" ht="13.8" thickBot="1" x14ac:dyDescent="0.25"/>
    <row r="5" spans="1:17" ht="20.25" customHeight="1" thickBot="1" x14ac:dyDescent="0.25">
      <c r="B5" s="4" t="s">
        <v>1</v>
      </c>
      <c r="C5" s="211"/>
      <c r="D5" s="212"/>
      <c r="E5" s="212"/>
      <c r="F5" s="212"/>
      <c r="G5" s="212"/>
      <c r="H5" s="212"/>
      <c r="I5" s="213"/>
    </row>
    <row r="6" spans="1:17" ht="20.25" customHeight="1" thickBot="1" x14ac:dyDescent="0.25">
      <c r="B6" s="4" t="s">
        <v>2</v>
      </c>
      <c r="C6" s="211"/>
      <c r="D6" s="212"/>
      <c r="E6" s="212"/>
      <c r="F6" s="212"/>
      <c r="G6" s="212"/>
      <c r="H6" s="212"/>
      <c r="I6" s="213"/>
    </row>
    <row r="8" spans="1:17" ht="39.75" customHeight="1" x14ac:dyDescent="0.2">
      <c r="B8" s="214" t="s">
        <v>205</v>
      </c>
      <c r="C8" s="214"/>
      <c r="D8" s="214"/>
      <c r="E8" s="214"/>
      <c r="F8" s="214"/>
      <c r="G8" s="214"/>
      <c r="H8" s="214"/>
      <c r="I8" s="214"/>
      <c r="J8" s="214"/>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08" t="s">
        <v>244</v>
      </c>
      <c r="F12" s="209"/>
      <c r="G12" s="209"/>
      <c r="H12" s="209"/>
      <c r="I12" s="210"/>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22"/>
      <c r="D18" s="223"/>
      <c r="E18" s="223"/>
      <c r="F18" s="223"/>
      <c r="G18" s="223"/>
      <c r="H18" s="224"/>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5"/>
      <c r="D19" s="226"/>
      <c r="E19" s="226"/>
      <c r="F19" s="226"/>
      <c r="G19" s="226"/>
      <c r="H19" s="227"/>
      <c r="I19" s="146"/>
      <c r="J19" s="10"/>
      <c r="L19" t="str">
        <f>IF(C19&lt;&gt;"",C19,"")</f>
        <v/>
      </c>
      <c r="M19" s="18" t="str">
        <f>IF(AND(C19&lt;&gt;"",I19&lt;&gt;""),I19,"")</f>
        <v/>
      </c>
      <c r="Q19" s="38" t="str">
        <f>IF(L19&lt;&gt;"",IF(M19&lt;&gt;"","OK","「あり」または「なし」を選択してください"),"")</f>
        <v/>
      </c>
    </row>
    <row r="20" spans="2:17" ht="13.8" hidden="1" thickBot="1" x14ac:dyDescent="0.25">
      <c r="B20" s="9"/>
      <c r="C20" s="222"/>
      <c r="D20" s="223"/>
      <c r="E20" s="223"/>
      <c r="F20" s="223"/>
      <c r="G20" s="223"/>
      <c r="H20" s="224"/>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28"/>
      <c r="D26" s="229"/>
      <c r="E26" s="230"/>
      <c r="F26" s="231"/>
      <c r="G26" s="231"/>
      <c r="H26" s="232"/>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02" t="s">
        <v>8</v>
      </c>
      <c r="D32" s="203"/>
      <c r="E32" s="204" t="s">
        <v>9</v>
      </c>
      <c r="F32" s="205"/>
      <c r="G32" s="205"/>
      <c r="H32" s="205"/>
      <c r="I32" s="206"/>
      <c r="J32" s="47"/>
    </row>
    <row r="33" spans="2:10" s="39" customFormat="1" ht="13.8" thickBot="1" x14ac:dyDescent="0.25">
      <c r="B33" s="45"/>
      <c r="C33" s="202" t="s">
        <v>10</v>
      </c>
      <c r="D33" s="203"/>
      <c r="E33" s="204" t="s">
        <v>9</v>
      </c>
      <c r="F33" s="205"/>
      <c r="G33" s="205"/>
      <c r="H33" s="205"/>
      <c r="I33" s="206"/>
      <c r="J33" s="47"/>
    </row>
    <row r="34" spans="2:10" s="39" customFormat="1" ht="13.8" thickBot="1" x14ac:dyDescent="0.25">
      <c r="B34" s="45"/>
      <c r="C34" s="202" t="s">
        <v>11</v>
      </c>
      <c r="D34" s="203"/>
      <c r="E34" s="204" t="s">
        <v>9</v>
      </c>
      <c r="F34" s="205"/>
      <c r="G34" s="205"/>
      <c r="H34" s="205"/>
      <c r="I34" s="206"/>
      <c r="J34" s="47"/>
    </row>
    <row r="35" spans="2:10" s="39" customFormat="1" ht="13.8" thickBot="1" x14ac:dyDescent="0.25">
      <c r="B35" s="45"/>
      <c r="C35" s="202" t="s">
        <v>12</v>
      </c>
      <c r="D35" s="203"/>
      <c r="E35" s="204" t="s">
        <v>9</v>
      </c>
      <c r="F35" s="205"/>
      <c r="G35" s="205"/>
      <c r="H35" s="205"/>
      <c r="I35" s="206"/>
      <c r="J35" s="47"/>
    </row>
    <row r="36" spans="2:10" s="39" customFormat="1" ht="13.8" thickBot="1" x14ac:dyDescent="0.25">
      <c r="B36" s="45"/>
      <c r="C36" s="202" t="s">
        <v>13</v>
      </c>
      <c r="D36" s="203"/>
      <c r="E36" s="204" t="s">
        <v>9</v>
      </c>
      <c r="F36" s="205"/>
      <c r="G36" s="205"/>
      <c r="H36" s="205"/>
      <c r="I36" s="206"/>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7" t="s">
        <v>15</v>
      </c>
      <c r="D40" s="219"/>
      <c r="E40" s="217"/>
      <c r="F40" s="218"/>
      <c r="G40" s="218"/>
      <c r="H40" s="218"/>
      <c r="I40" s="219"/>
    </row>
    <row r="41" spans="2:10" s="39" customFormat="1" x14ac:dyDescent="0.2">
      <c r="C41" s="220"/>
      <c r="D41" s="220"/>
      <c r="E41" s="220"/>
      <c r="F41" s="220"/>
      <c r="G41" s="220"/>
      <c r="H41" s="220"/>
      <c r="I41" s="220"/>
    </row>
    <row r="42" spans="2:10" s="39" customFormat="1" x14ac:dyDescent="0.2">
      <c r="C42" s="215" t="s">
        <v>16</v>
      </c>
      <c r="D42" s="216"/>
      <c r="E42" s="215"/>
      <c r="F42" s="221"/>
      <c r="G42" s="221"/>
      <c r="H42" s="221"/>
      <c r="I42" s="216"/>
    </row>
    <row r="43" spans="2:10" s="39" customFormat="1" x14ac:dyDescent="0.2">
      <c r="C43" s="215" t="s">
        <v>17</v>
      </c>
      <c r="D43" s="216"/>
      <c r="E43" s="215"/>
      <c r="F43" s="221"/>
      <c r="G43" s="221"/>
      <c r="H43" s="221"/>
      <c r="I43" s="216"/>
    </row>
    <row r="44" spans="2:10" s="39" customFormat="1" x14ac:dyDescent="0.2">
      <c r="C44" s="215" t="s">
        <v>18</v>
      </c>
      <c r="D44" s="216"/>
      <c r="E44" s="215"/>
      <c r="F44" s="221"/>
      <c r="G44" s="221"/>
      <c r="H44" s="221"/>
      <c r="I44" s="216"/>
    </row>
    <row r="45" spans="2:10" s="39" customFormat="1" x14ac:dyDescent="0.2">
      <c r="C45" s="215" t="s">
        <v>19</v>
      </c>
      <c r="D45" s="216"/>
      <c r="E45" s="215"/>
      <c r="F45" s="221"/>
      <c r="G45" s="221"/>
      <c r="H45" s="221"/>
      <c r="I45" s="216"/>
    </row>
    <row r="46" spans="2:10" s="39" customFormat="1" x14ac:dyDescent="0.2">
      <c r="C46" s="215" t="s">
        <v>20</v>
      </c>
      <c r="D46" s="216"/>
      <c r="E46" s="215"/>
      <c r="F46" s="221"/>
      <c r="G46" s="221"/>
      <c r="H46" s="221"/>
      <c r="I46" s="216"/>
    </row>
  </sheetData>
  <sheetProtection algorithmName="SHA-512" hashValue="cBOk3rtRTy3UYAOFEMuSnPfSYV7pkrW9vtHYE2zr67K1EEqFDW/h10//8MAOaxQ2Hk2HN3dhfT/G+TnZDbsyig==" saltValue="wHOdM5Y+D4ICIN0Xl7lw+Q=="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65F19-DBBB-4157-80FA-11B19B273E5C}">
  <sheetPr codeName="Sheet7">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44.88671875" style="166" customWidth="1"/>
    <col min="3" max="4" width="15.77734375" style="166" customWidth="1"/>
    <col min="5" max="5" width="59.886718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52.2" customHeight="1" x14ac:dyDescent="0.2">
      <c r="A1" s="481" t="s">
        <v>202</v>
      </c>
      <c r="B1" s="481"/>
      <c r="C1" s="172" t="s">
        <v>200</v>
      </c>
      <c r="D1" s="172" t="s">
        <v>203</v>
      </c>
      <c r="E1" s="172" t="s">
        <v>204</v>
      </c>
    </row>
    <row r="2" spans="1:5" ht="52.2" customHeight="1" x14ac:dyDescent="0.2">
      <c r="A2" s="200" t="s">
        <v>241</v>
      </c>
      <c r="B2" s="193" t="s">
        <v>240</v>
      </c>
      <c r="C2" s="192" t="s">
        <v>239</v>
      </c>
      <c r="D2" s="188">
        <v>12.333799737647574</v>
      </c>
      <c r="E2" s="194" t="s">
        <v>243</v>
      </c>
    </row>
    <row r="3" spans="1:5" ht="52.2" customHeight="1" x14ac:dyDescent="0.2">
      <c r="A3" s="201" t="s">
        <v>238</v>
      </c>
      <c r="B3" s="190" t="s">
        <v>237</v>
      </c>
      <c r="C3" s="189" t="s">
        <v>229</v>
      </c>
      <c r="D3" s="188">
        <v>8</v>
      </c>
      <c r="E3" s="191"/>
    </row>
    <row r="4" spans="1:5" ht="52.2" customHeight="1" x14ac:dyDescent="0.2">
      <c r="A4" s="200" t="s">
        <v>236</v>
      </c>
      <c r="B4" s="190" t="s">
        <v>235</v>
      </c>
      <c r="C4" s="189" t="s">
        <v>234</v>
      </c>
      <c r="D4" s="188">
        <v>1</v>
      </c>
      <c r="E4" s="187" t="s">
        <v>233</v>
      </c>
    </row>
    <row r="5" spans="1:5" s="186" customFormat="1" ht="52.2" customHeight="1" x14ac:dyDescent="0.2">
      <c r="A5" s="195" t="s">
        <v>232</v>
      </c>
      <c r="B5" s="196" t="s">
        <v>231</v>
      </c>
      <c r="C5" s="197" t="s">
        <v>230</v>
      </c>
      <c r="D5" s="198">
        <f>ROUNDUP(((5+30)*D4/60)/D3,0)</f>
        <v>1</v>
      </c>
      <c r="E5" s="199"/>
    </row>
  </sheetData>
  <sheetProtection algorithmName="SHA-512" hashValue="39g0NrqIxhoe+5kCsGJOG5ukmghz8DzinpRrvj2ND7bNhaXDcpIiQq/m+k0enEr6SdMEKDYnn0HROF6d4b0PWg==" saltValue="s47KyBwJD3FLMACubDicI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59" t="s">
        <v>21</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1"/>
    </row>
    <row r="2" spans="1:48" x14ac:dyDescent="0.2">
      <c r="A2" s="262"/>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4"/>
    </row>
    <row r="3" spans="1:48" x14ac:dyDescent="0.2">
      <c r="A3" s="249" t="str">
        <f>"【"&amp;製品カテゴリ&amp;"】"</f>
        <v>【感熱フィルム向けラベルレス印字装置】</v>
      </c>
      <c r="B3" s="249"/>
      <c r="C3" s="249"/>
      <c r="D3" s="249"/>
      <c r="E3" s="249"/>
      <c r="F3" s="249"/>
      <c r="G3" s="249"/>
      <c r="H3" s="249"/>
      <c r="I3" s="249"/>
      <c r="J3" s="249"/>
      <c r="K3" s="249"/>
      <c r="L3" s="249"/>
      <c r="M3" s="249"/>
      <c r="N3" s="249"/>
      <c r="O3" s="249"/>
      <c r="P3" s="249"/>
      <c r="Q3" s="249"/>
      <c r="R3" s="249"/>
      <c r="S3" s="249"/>
      <c r="T3" s="249"/>
      <c r="U3" s="249"/>
      <c r="V3" s="249"/>
      <c r="W3" s="249"/>
      <c r="X3" s="400" t="str">
        <f>IF(AV3=AU3,"","未入力または適切ではない項目があります")</f>
        <v>未入力または適切ではない項目があります</v>
      </c>
      <c r="Y3" s="400"/>
      <c r="Z3" s="400"/>
      <c r="AA3" s="400"/>
      <c r="AB3" s="400"/>
      <c r="AC3" s="400"/>
      <c r="AD3" s="400"/>
      <c r="AE3" s="400"/>
      <c r="AF3" s="400"/>
      <c r="AG3" s="400"/>
      <c r="AH3" s="400"/>
      <c r="AI3" s="400"/>
      <c r="AJ3" s="400"/>
      <c r="AK3" s="400"/>
      <c r="AL3" s="400"/>
      <c r="AM3" s="400"/>
      <c r="AN3" s="400"/>
      <c r="AO3" s="400"/>
      <c r="AP3" s="257" t="s">
        <v>22</v>
      </c>
      <c r="AQ3" s="257"/>
      <c r="AR3" s="257"/>
      <c r="AS3" s="257"/>
      <c r="AT3" s="257"/>
      <c r="AU3" s="19">
        <f>IF(製造事業者番号&lt;&gt;"",14,13)</f>
        <v>13</v>
      </c>
      <c r="AV3" s="33">
        <f>COUNTIF(AV8:AV10,"OK")+COUNTIF(AV14:AV68,"OK")</f>
        <v>0</v>
      </c>
    </row>
    <row r="4" spans="1:48" x14ac:dyDescent="0.2">
      <c r="A4" s="252"/>
      <c r="B4" s="252"/>
      <c r="C4" s="252"/>
      <c r="D4" s="252"/>
      <c r="E4" s="252"/>
      <c r="F4" s="252"/>
      <c r="G4" s="252"/>
      <c r="H4" s="252"/>
      <c r="I4" s="252"/>
      <c r="J4" s="252"/>
      <c r="K4" s="252"/>
      <c r="L4" s="252"/>
      <c r="M4" s="252"/>
      <c r="N4" s="252"/>
      <c r="O4" s="252"/>
      <c r="P4" s="252"/>
      <c r="Q4" s="252"/>
      <c r="R4" s="252"/>
      <c r="S4" s="252"/>
      <c r="T4" s="252"/>
      <c r="U4" s="252"/>
      <c r="V4" s="252"/>
      <c r="W4" s="252"/>
      <c r="X4" s="401"/>
      <c r="Y4" s="401"/>
      <c r="Z4" s="401"/>
      <c r="AA4" s="401"/>
      <c r="AB4" s="401"/>
      <c r="AC4" s="401"/>
      <c r="AD4" s="401"/>
      <c r="AE4" s="401"/>
      <c r="AF4" s="401"/>
      <c r="AG4" s="401"/>
      <c r="AH4" s="401"/>
      <c r="AI4" s="401"/>
      <c r="AJ4" s="401"/>
      <c r="AK4" s="401"/>
      <c r="AL4" s="401"/>
      <c r="AM4" s="401"/>
      <c r="AN4" s="401"/>
      <c r="AO4" s="401"/>
      <c r="AP4" s="258"/>
      <c r="AQ4" s="258"/>
      <c r="AR4" s="258"/>
      <c r="AS4" s="258"/>
      <c r="AT4" s="258"/>
    </row>
    <row r="5" spans="1:48" x14ac:dyDescent="0.2">
      <c r="A5" s="54"/>
      <c r="B5" s="402" t="s">
        <v>23</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55"/>
    </row>
    <row r="6" spans="1:48" x14ac:dyDescent="0.2">
      <c r="A6" s="23"/>
      <c r="B6" s="233" t="s">
        <v>24</v>
      </c>
      <c r="C6" s="233"/>
      <c r="D6" s="233"/>
      <c r="E6" s="233"/>
      <c r="F6" s="233"/>
      <c r="G6" s="233"/>
      <c r="H6" s="233"/>
      <c r="I6" s="233"/>
      <c r="J6" s="233"/>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4"/>
      <c r="C7" s="234"/>
      <c r="D7" s="234"/>
      <c r="E7" s="234"/>
      <c r="F7" s="234"/>
      <c r="G7" s="234"/>
      <c r="H7" s="234"/>
      <c r="I7" s="234"/>
      <c r="J7" s="233"/>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99" t="s">
        <v>27</v>
      </c>
      <c r="C8" s="300"/>
      <c r="D8" s="300"/>
      <c r="E8" s="300"/>
      <c r="F8" s="300"/>
      <c r="G8" s="300"/>
      <c r="H8" s="300"/>
      <c r="I8" s="300"/>
      <c r="J8" s="380"/>
      <c r="K8" s="381"/>
      <c r="L8" s="381"/>
      <c r="M8" s="381"/>
      <c r="N8" s="381"/>
      <c r="O8" s="381"/>
      <c r="P8" s="381"/>
      <c r="Q8" s="381"/>
      <c r="R8" s="381"/>
      <c r="S8" s="381"/>
      <c r="T8" s="381"/>
      <c r="U8" s="382"/>
      <c r="V8" s="299" t="s">
        <v>28</v>
      </c>
      <c r="W8" s="300"/>
      <c r="X8" s="300"/>
      <c r="Y8" s="300"/>
      <c r="Z8" s="300"/>
      <c r="AA8" s="300"/>
      <c r="AB8" s="300"/>
      <c r="AC8" s="300"/>
      <c r="AD8" s="380"/>
      <c r="AE8" s="381"/>
      <c r="AF8" s="381"/>
      <c r="AG8" s="381"/>
      <c r="AH8" s="381"/>
      <c r="AI8" s="381"/>
      <c r="AJ8" s="381"/>
      <c r="AK8" s="381"/>
      <c r="AL8" s="381"/>
      <c r="AM8" s="381"/>
      <c r="AN8" s="381"/>
      <c r="AO8" s="382"/>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301"/>
      <c r="C9" s="302"/>
      <c r="D9" s="302"/>
      <c r="E9" s="302"/>
      <c r="F9" s="302"/>
      <c r="G9" s="302"/>
      <c r="H9" s="302"/>
      <c r="I9" s="302"/>
      <c r="J9" s="383"/>
      <c r="K9" s="384"/>
      <c r="L9" s="384"/>
      <c r="M9" s="384"/>
      <c r="N9" s="384"/>
      <c r="O9" s="384"/>
      <c r="P9" s="384"/>
      <c r="Q9" s="384"/>
      <c r="R9" s="384"/>
      <c r="S9" s="384"/>
      <c r="T9" s="384"/>
      <c r="U9" s="385"/>
      <c r="V9" s="301"/>
      <c r="W9" s="302"/>
      <c r="X9" s="302"/>
      <c r="Y9" s="302"/>
      <c r="Z9" s="302"/>
      <c r="AA9" s="302"/>
      <c r="AB9" s="302"/>
      <c r="AC9" s="302"/>
      <c r="AD9" s="383"/>
      <c r="AE9" s="384"/>
      <c r="AF9" s="384"/>
      <c r="AG9" s="384"/>
      <c r="AH9" s="384"/>
      <c r="AI9" s="384"/>
      <c r="AJ9" s="384"/>
      <c r="AK9" s="384"/>
      <c r="AL9" s="384"/>
      <c r="AM9" s="384"/>
      <c r="AN9" s="384"/>
      <c r="AO9" s="385"/>
      <c r="AP9" s="66"/>
      <c r="AQ9" s="66"/>
      <c r="AR9" s="66"/>
      <c r="AS9" s="66"/>
      <c r="AT9" s="23"/>
      <c r="AU9" s="31"/>
      <c r="AV9" s="29" t="str">
        <f>IF(AD8&lt;&gt;"","OK","必須：事業者区分")</f>
        <v>必須：事業者区分</v>
      </c>
    </row>
    <row r="10" spans="1:48" x14ac:dyDescent="0.2">
      <c r="A10" s="23"/>
      <c r="B10" s="275" t="s">
        <v>134</v>
      </c>
      <c r="C10" s="300"/>
      <c r="D10" s="300"/>
      <c r="E10" s="300"/>
      <c r="F10" s="300"/>
      <c r="G10" s="300"/>
      <c r="H10" s="300"/>
      <c r="I10" s="300"/>
      <c r="J10" s="386" t="s">
        <v>29</v>
      </c>
      <c r="K10" s="387"/>
      <c r="L10" s="390"/>
      <c r="M10" s="391"/>
      <c r="N10" s="391"/>
      <c r="O10" s="391"/>
      <c r="P10" s="391"/>
      <c r="Q10" s="391"/>
      <c r="R10" s="391"/>
      <c r="S10" s="391"/>
      <c r="T10" s="391"/>
      <c r="U10" s="392"/>
      <c r="V10" s="396" t="s">
        <v>133</v>
      </c>
      <c r="W10" s="397"/>
      <c r="X10" s="397"/>
      <c r="Y10" s="397"/>
      <c r="Z10" s="397"/>
      <c r="AA10" s="397"/>
      <c r="AB10" s="397"/>
      <c r="AC10" s="397"/>
      <c r="AD10" s="397"/>
      <c r="AE10" s="397"/>
      <c r="AF10" s="397"/>
      <c r="AG10" s="397"/>
      <c r="AH10" s="397"/>
      <c r="AI10" s="397"/>
      <c r="AJ10" s="397"/>
      <c r="AK10" s="397"/>
      <c r="AL10" s="397"/>
      <c r="AM10" s="397"/>
      <c r="AN10" s="397"/>
      <c r="AO10" s="397"/>
      <c r="AP10" s="397"/>
      <c r="AQ10" s="397"/>
      <c r="AR10" s="397"/>
      <c r="AS10" s="397"/>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301"/>
      <c r="C11" s="302"/>
      <c r="D11" s="302"/>
      <c r="E11" s="302"/>
      <c r="F11" s="302"/>
      <c r="G11" s="302"/>
      <c r="H11" s="302"/>
      <c r="I11" s="302"/>
      <c r="J11" s="388"/>
      <c r="K11" s="389"/>
      <c r="L11" s="393"/>
      <c r="M11" s="394"/>
      <c r="N11" s="394"/>
      <c r="O11" s="394"/>
      <c r="P11" s="394"/>
      <c r="Q11" s="394"/>
      <c r="R11" s="394"/>
      <c r="S11" s="394"/>
      <c r="T11" s="394"/>
      <c r="U11" s="395"/>
      <c r="V11" s="398"/>
      <c r="W11" s="399"/>
      <c r="X11" s="399"/>
      <c r="Y11" s="399"/>
      <c r="Z11" s="399"/>
      <c r="AA11" s="399"/>
      <c r="AB11" s="399"/>
      <c r="AC11" s="399"/>
      <c r="AD11" s="399"/>
      <c r="AE11" s="399"/>
      <c r="AF11" s="399"/>
      <c r="AG11" s="399"/>
      <c r="AH11" s="399"/>
      <c r="AI11" s="399"/>
      <c r="AJ11" s="399"/>
      <c r="AK11" s="399"/>
      <c r="AL11" s="399"/>
      <c r="AM11" s="399"/>
      <c r="AN11" s="399"/>
      <c r="AO11" s="399"/>
      <c r="AP11" s="399"/>
      <c r="AQ11" s="399"/>
      <c r="AR11" s="399"/>
      <c r="AS11" s="399"/>
      <c r="AT11" s="23"/>
    </row>
    <row r="12" spans="1:48" x14ac:dyDescent="0.2">
      <c r="A12" s="23"/>
      <c r="B12" s="299" t="s">
        <v>30</v>
      </c>
      <c r="C12" s="300"/>
      <c r="D12" s="300"/>
      <c r="E12" s="300"/>
      <c r="F12" s="300"/>
      <c r="G12" s="300"/>
      <c r="H12" s="300"/>
      <c r="I12" s="300"/>
      <c r="J12" s="354">
        <f>製造事業者名</f>
        <v>0</v>
      </c>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6"/>
      <c r="AT12" s="23"/>
      <c r="AV12" s="29"/>
    </row>
    <row r="13" spans="1:48" ht="12.6" thickBot="1" x14ac:dyDescent="0.25">
      <c r="A13" s="23"/>
      <c r="B13" s="301"/>
      <c r="C13" s="302"/>
      <c r="D13" s="302"/>
      <c r="E13" s="302"/>
      <c r="F13" s="302"/>
      <c r="G13" s="302"/>
      <c r="H13" s="302"/>
      <c r="I13" s="302"/>
      <c r="J13" s="357"/>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9"/>
      <c r="AT13" s="23"/>
    </row>
    <row r="14" spans="1:48" x14ac:dyDescent="0.2">
      <c r="A14" s="23"/>
      <c r="B14" s="299" t="s">
        <v>31</v>
      </c>
      <c r="C14" s="300"/>
      <c r="D14" s="300"/>
      <c r="E14" s="300"/>
      <c r="F14" s="300"/>
      <c r="G14" s="300"/>
      <c r="H14" s="300"/>
      <c r="I14" s="300"/>
      <c r="J14" s="337"/>
      <c r="K14" s="338"/>
      <c r="L14" s="338"/>
      <c r="M14" s="338"/>
      <c r="N14" s="338"/>
      <c r="O14" s="338"/>
      <c r="P14" s="338"/>
      <c r="Q14" s="338"/>
      <c r="R14" s="338"/>
      <c r="S14" s="338"/>
      <c r="T14" s="338"/>
      <c r="U14" s="338"/>
      <c r="V14" s="338"/>
      <c r="W14" s="339"/>
      <c r="X14" s="363" t="s">
        <v>32</v>
      </c>
      <c r="Y14" s="364"/>
      <c r="Z14" s="364"/>
      <c r="AA14" s="364"/>
      <c r="AB14" s="364"/>
      <c r="AC14" s="364"/>
      <c r="AD14" s="364"/>
      <c r="AE14" s="365"/>
      <c r="AF14" s="368"/>
      <c r="AG14" s="369"/>
      <c r="AH14" s="369"/>
      <c r="AI14" s="369"/>
      <c r="AJ14" s="369"/>
      <c r="AK14" s="369"/>
      <c r="AL14" s="370"/>
      <c r="AM14" s="371"/>
      <c r="AN14" s="369"/>
      <c r="AO14" s="369"/>
      <c r="AP14" s="369"/>
      <c r="AQ14" s="369"/>
      <c r="AR14" s="369"/>
      <c r="AS14" s="372"/>
      <c r="AT14" s="23"/>
      <c r="AU14" s="20"/>
      <c r="AV14" s="29" t="str">
        <f>IF(J14&lt;&gt;"","OK","必須：担当者所属")</f>
        <v>必須：担当者所属</v>
      </c>
    </row>
    <row r="15" spans="1:48" ht="13.5" customHeight="1" x14ac:dyDescent="0.2">
      <c r="A15" s="23"/>
      <c r="B15" s="315"/>
      <c r="C15" s="316"/>
      <c r="D15" s="316"/>
      <c r="E15" s="316"/>
      <c r="F15" s="316"/>
      <c r="G15" s="316"/>
      <c r="H15" s="316"/>
      <c r="I15" s="316"/>
      <c r="J15" s="360"/>
      <c r="K15" s="361"/>
      <c r="L15" s="361"/>
      <c r="M15" s="361"/>
      <c r="N15" s="361"/>
      <c r="O15" s="361"/>
      <c r="P15" s="361"/>
      <c r="Q15" s="361"/>
      <c r="R15" s="361"/>
      <c r="S15" s="361"/>
      <c r="T15" s="361"/>
      <c r="U15" s="361"/>
      <c r="V15" s="361"/>
      <c r="W15" s="362"/>
      <c r="X15" s="366"/>
      <c r="Y15" s="316"/>
      <c r="Z15" s="316"/>
      <c r="AA15" s="316"/>
      <c r="AB15" s="316"/>
      <c r="AC15" s="316"/>
      <c r="AD15" s="316"/>
      <c r="AE15" s="317"/>
      <c r="AF15" s="373"/>
      <c r="AG15" s="374"/>
      <c r="AH15" s="374"/>
      <c r="AI15" s="374"/>
      <c r="AJ15" s="374"/>
      <c r="AK15" s="374"/>
      <c r="AL15" s="375"/>
      <c r="AM15" s="377"/>
      <c r="AN15" s="374"/>
      <c r="AO15" s="374"/>
      <c r="AP15" s="374"/>
      <c r="AQ15" s="374"/>
      <c r="AR15" s="374"/>
      <c r="AS15" s="378"/>
      <c r="AT15" s="23"/>
      <c r="AU15" s="20"/>
      <c r="AV15" s="29" t="str">
        <f>IF(AF14&lt;&gt;"",IF(AM14&lt;&gt;"","OK","必須：担当者名かな"),"必須：担当者氏かな")</f>
        <v>必須：担当者氏かな</v>
      </c>
    </row>
    <row r="16" spans="1:48" ht="14.25" customHeight="1" thickBot="1" x14ac:dyDescent="0.25">
      <c r="A16" s="23"/>
      <c r="B16" s="301"/>
      <c r="C16" s="302"/>
      <c r="D16" s="302"/>
      <c r="E16" s="302"/>
      <c r="F16" s="302"/>
      <c r="G16" s="302"/>
      <c r="H16" s="302"/>
      <c r="I16" s="302"/>
      <c r="J16" s="340"/>
      <c r="K16" s="341"/>
      <c r="L16" s="341"/>
      <c r="M16" s="341"/>
      <c r="N16" s="341"/>
      <c r="O16" s="341"/>
      <c r="P16" s="341"/>
      <c r="Q16" s="341"/>
      <c r="R16" s="341"/>
      <c r="S16" s="341"/>
      <c r="T16" s="341"/>
      <c r="U16" s="341"/>
      <c r="V16" s="341"/>
      <c r="W16" s="342"/>
      <c r="X16" s="367"/>
      <c r="Y16" s="302"/>
      <c r="Z16" s="302"/>
      <c r="AA16" s="302"/>
      <c r="AB16" s="302"/>
      <c r="AC16" s="302"/>
      <c r="AD16" s="302"/>
      <c r="AE16" s="322"/>
      <c r="AF16" s="340"/>
      <c r="AG16" s="341"/>
      <c r="AH16" s="341"/>
      <c r="AI16" s="341"/>
      <c r="AJ16" s="341"/>
      <c r="AK16" s="341"/>
      <c r="AL16" s="376"/>
      <c r="AM16" s="379"/>
      <c r="AN16" s="341"/>
      <c r="AO16" s="341"/>
      <c r="AP16" s="341"/>
      <c r="AQ16" s="341"/>
      <c r="AR16" s="341"/>
      <c r="AS16" s="342"/>
      <c r="AT16" s="23"/>
      <c r="AV16" s="28" t="str">
        <f>IF(AF15&lt;&gt;"",IF(AM15&lt;&gt;"","OK","必須：担当者名"),"必須：担当者氏")</f>
        <v>必須：担当者氏</v>
      </c>
    </row>
    <row r="17" spans="1:48" ht="13.5" customHeight="1" x14ac:dyDescent="0.2">
      <c r="A17" s="23"/>
      <c r="B17" s="299" t="s">
        <v>33</v>
      </c>
      <c r="C17" s="300"/>
      <c r="D17" s="300"/>
      <c r="E17" s="300"/>
      <c r="F17" s="300"/>
      <c r="G17" s="300"/>
      <c r="H17" s="300"/>
      <c r="I17" s="300"/>
      <c r="J17" s="346"/>
      <c r="K17" s="347"/>
      <c r="L17" s="347"/>
      <c r="M17" s="347"/>
      <c r="N17" s="350" t="s">
        <v>34</v>
      </c>
      <c r="O17" s="347"/>
      <c r="P17" s="347"/>
      <c r="Q17" s="347"/>
      <c r="R17" s="347"/>
      <c r="S17" s="350" t="s">
        <v>34</v>
      </c>
      <c r="T17" s="347"/>
      <c r="U17" s="347"/>
      <c r="V17" s="347"/>
      <c r="W17" s="352"/>
      <c r="X17" s="276" t="s">
        <v>35</v>
      </c>
      <c r="Y17" s="300"/>
      <c r="Z17" s="300"/>
      <c r="AA17" s="300"/>
      <c r="AB17" s="300"/>
      <c r="AC17" s="300"/>
      <c r="AD17" s="300"/>
      <c r="AE17" s="300"/>
      <c r="AF17" s="337"/>
      <c r="AG17" s="338"/>
      <c r="AH17" s="338"/>
      <c r="AI17" s="338"/>
      <c r="AJ17" s="338"/>
      <c r="AK17" s="338"/>
      <c r="AL17" s="338"/>
      <c r="AM17" s="338"/>
      <c r="AN17" s="338"/>
      <c r="AO17" s="338"/>
      <c r="AP17" s="338"/>
      <c r="AQ17" s="338"/>
      <c r="AR17" s="338"/>
      <c r="AS17" s="339"/>
      <c r="AT17" s="23"/>
      <c r="AV17" s="29" t="str">
        <f>IF(J17&amp;O17&amp;T17&lt;&gt;"","OK","必須：担当者連絡先")</f>
        <v>必須：担当者連絡先</v>
      </c>
    </row>
    <row r="18" spans="1:48" ht="14.25" customHeight="1" thickBot="1" x14ac:dyDescent="0.25">
      <c r="A18" s="23"/>
      <c r="B18" s="301"/>
      <c r="C18" s="302"/>
      <c r="D18" s="302"/>
      <c r="E18" s="302"/>
      <c r="F18" s="302"/>
      <c r="G18" s="302"/>
      <c r="H18" s="302"/>
      <c r="I18" s="302"/>
      <c r="J18" s="348"/>
      <c r="K18" s="349"/>
      <c r="L18" s="349"/>
      <c r="M18" s="349"/>
      <c r="N18" s="351"/>
      <c r="O18" s="349"/>
      <c r="P18" s="349"/>
      <c r="Q18" s="349"/>
      <c r="R18" s="349"/>
      <c r="S18" s="351"/>
      <c r="T18" s="349"/>
      <c r="U18" s="349"/>
      <c r="V18" s="349"/>
      <c r="W18" s="353"/>
      <c r="X18" s="302"/>
      <c r="Y18" s="302"/>
      <c r="Z18" s="302"/>
      <c r="AA18" s="302"/>
      <c r="AB18" s="302"/>
      <c r="AC18" s="302"/>
      <c r="AD18" s="302"/>
      <c r="AE18" s="302"/>
      <c r="AF18" s="340"/>
      <c r="AG18" s="341"/>
      <c r="AH18" s="341"/>
      <c r="AI18" s="341"/>
      <c r="AJ18" s="341"/>
      <c r="AK18" s="341"/>
      <c r="AL18" s="341"/>
      <c r="AM18" s="341"/>
      <c r="AN18" s="341"/>
      <c r="AO18" s="341"/>
      <c r="AP18" s="341"/>
      <c r="AQ18" s="341"/>
      <c r="AR18" s="341"/>
      <c r="AS18" s="342"/>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99" t="s">
        <v>37</v>
      </c>
      <c r="C21" s="300"/>
      <c r="D21" s="300"/>
      <c r="E21" s="300"/>
      <c r="F21" s="300"/>
      <c r="G21" s="300"/>
      <c r="H21" s="300"/>
      <c r="I21" s="300"/>
      <c r="J21" s="304"/>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6"/>
      <c r="AT21" s="23"/>
      <c r="AV21" s="29" t="str">
        <f>IF(J21&lt;&gt;"","OK","必須")</f>
        <v>必須</v>
      </c>
    </row>
    <row r="22" spans="1:48" ht="12.6" thickBot="1" x14ac:dyDescent="0.25">
      <c r="A22" s="23"/>
      <c r="B22" s="301"/>
      <c r="C22" s="302"/>
      <c r="D22" s="302"/>
      <c r="E22" s="302"/>
      <c r="F22" s="302"/>
      <c r="G22" s="302"/>
      <c r="H22" s="302"/>
      <c r="I22" s="302"/>
      <c r="J22" s="304"/>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6"/>
      <c r="AT22" s="23"/>
    </row>
    <row r="23" spans="1:48" ht="12.6" thickBot="1" x14ac:dyDescent="0.25">
      <c r="A23" s="23"/>
      <c r="B23" s="299" t="s">
        <v>38</v>
      </c>
      <c r="C23" s="300"/>
      <c r="D23" s="300"/>
      <c r="E23" s="300"/>
      <c r="F23" s="300"/>
      <c r="G23" s="300"/>
      <c r="H23" s="300"/>
      <c r="I23" s="300"/>
      <c r="J23" s="343">
        <f>型番</f>
        <v>0</v>
      </c>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c r="AR23" s="344"/>
      <c r="AS23" s="345"/>
      <c r="AT23" s="23"/>
      <c r="AV23" s="29"/>
    </row>
    <row r="24" spans="1:48" ht="12.6" thickBot="1" x14ac:dyDescent="0.25">
      <c r="A24" s="23"/>
      <c r="B24" s="301"/>
      <c r="C24" s="302"/>
      <c r="D24" s="302"/>
      <c r="E24" s="302"/>
      <c r="F24" s="302"/>
      <c r="G24" s="303"/>
      <c r="H24" s="303"/>
      <c r="I24" s="303"/>
      <c r="J24" s="343"/>
      <c r="K24" s="344"/>
      <c r="L24" s="344"/>
      <c r="M24" s="344"/>
      <c r="N24" s="344"/>
      <c r="O24" s="344"/>
      <c r="P24" s="344"/>
      <c r="Q24" s="344"/>
      <c r="R24" s="344"/>
      <c r="S24" s="344"/>
      <c r="T24" s="344"/>
      <c r="U24" s="344"/>
      <c r="V24" s="344"/>
      <c r="W24" s="344"/>
      <c r="X24" s="344"/>
      <c r="Y24" s="344"/>
      <c r="Z24" s="344"/>
      <c r="AA24" s="344"/>
      <c r="AB24" s="344"/>
      <c r="AC24" s="344"/>
      <c r="AD24" s="344"/>
      <c r="AE24" s="344"/>
      <c r="AF24" s="344"/>
      <c r="AG24" s="344"/>
      <c r="AH24" s="344"/>
      <c r="AI24" s="344"/>
      <c r="AJ24" s="344"/>
      <c r="AK24" s="344"/>
      <c r="AL24" s="344"/>
      <c r="AM24" s="344"/>
      <c r="AN24" s="344"/>
      <c r="AO24" s="344"/>
      <c r="AP24" s="344"/>
      <c r="AQ24" s="344"/>
      <c r="AR24" s="344"/>
      <c r="AS24" s="345"/>
      <c r="AT24" s="23"/>
      <c r="AU24" s="85" t="s">
        <v>132</v>
      </c>
    </row>
    <row r="25" spans="1:48" ht="12.6" thickBot="1" x14ac:dyDescent="0.25">
      <c r="A25" s="23"/>
      <c r="B25" s="299" t="s">
        <v>39</v>
      </c>
      <c r="C25" s="300"/>
      <c r="D25" s="300"/>
      <c r="E25" s="300"/>
      <c r="F25" s="300"/>
      <c r="G25" s="300"/>
      <c r="H25" s="300"/>
      <c r="I25" s="314"/>
      <c r="J25" s="318"/>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319"/>
      <c r="AP25" s="319"/>
      <c r="AQ25" s="319"/>
      <c r="AR25" s="319"/>
      <c r="AS25" s="320"/>
      <c r="AT25" s="23"/>
      <c r="AU25" s="19">
        <v>255</v>
      </c>
      <c r="AV25" s="29" t="str">
        <f>IF(J25&lt;&gt;"",IF(LEN(製品概要)&gt;AU25,"最大文字数を超えています。","OK"),"必須")</f>
        <v>必須</v>
      </c>
    </row>
    <row r="26" spans="1:48" ht="12.6" thickBot="1" x14ac:dyDescent="0.25">
      <c r="A26" s="23"/>
      <c r="B26" s="315"/>
      <c r="C26" s="316"/>
      <c r="D26" s="316"/>
      <c r="E26" s="316"/>
      <c r="F26" s="316"/>
      <c r="G26" s="316"/>
      <c r="H26" s="316"/>
      <c r="I26" s="317"/>
      <c r="J26" s="321"/>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20"/>
      <c r="AT26" s="23"/>
    </row>
    <row r="27" spans="1:48" ht="12.6" thickBot="1" x14ac:dyDescent="0.25">
      <c r="A27" s="23"/>
      <c r="B27" s="315"/>
      <c r="C27" s="316"/>
      <c r="D27" s="316"/>
      <c r="E27" s="316"/>
      <c r="F27" s="316"/>
      <c r="G27" s="316"/>
      <c r="H27" s="316"/>
      <c r="I27" s="317"/>
      <c r="J27" s="321"/>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20"/>
      <c r="AT27" s="23"/>
    </row>
    <row r="28" spans="1:48" ht="12.6" thickBot="1" x14ac:dyDescent="0.25">
      <c r="A28" s="23"/>
      <c r="B28" s="315"/>
      <c r="C28" s="316"/>
      <c r="D28" s="316"/>
      <c r="E28" s="316"/>
      <c r="F28" s="316"/>
      <c r="G28" s="316"/>
      <c r="H28" s="316"/>
      <c r="I28" s="317"/>
      <c r="J28" s="321"/>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20"/>
      <c r="AT28" s="23"/>
    </row>
    <row r="29" spans="1:48" ht="12.6" thickBot="1" x14ac:dyDescent="0.25">
      <c r="A29" s="23"/>
      <c r="B29" s="315"/>
      <c r="C29" s="316"/>
      <c r="D29" s="316"/>
      <c r="E29" s="316"/>
      <c r="F29" s="316"/>
      <c r="G29" s="316"/>
      <c r="H29" s="316"/>
      <c r="I29" s="317"/>
      <c r="J29" s="321"/>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20"/>
      <c r="AT29" s="23"/>
    </row>
    <row r="30" spans="1:48" ht="12.6" thickBot="1" x14ac:dyDescent="0.25">
      <c r="A30" s="23"/>
      <c r="B30" s="301" t="str">
        <f>LEN(製品概要)&amp;"文字/"&amp;AU25&amp;"文字"</f>
        <v>0文字/255文字</v>
      </c>
      <c r="C30" s="302"/>
      <c r="D30" s="302"/>
      <c r="E30" s="302"/>
      <c r="F30" s="302"/>
      <c r="G30" s="302"/>
      <c r="H30" s="302"/>
      <c r="I30" s="322"/>
      <c r="J30" s="321"/>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20"/>
      <c r="AT30" s="23"/>
    </row>
    <row r="31" spans="1:48" ht="41.1" customHeight="1" x14ac:dyDescent="0.2">
      <c r="A31" s="23"/>
      <c r="B31" s="275" t="s">
        <v>123</v>
      </c>
      <c r="C31" s="276"/>
      <c r="D31" s="276"/>
      <c r="E31" s="276"/>
      <c r="F31" s="276"/>
      <c r="G31" s="276"/>
      <c r="H31" s="276"/>
      <c r="I31" s="323"/>
      <c r="J31" s="326" t="s">
        <v>135</v>
      </c>
      <c r="K31" s="327"/>
      <c r="L31" s="327"/>
      <c r="M31" s="327"/>
      <c r="N31" s="327"/>
      <c r="O31" s="327"/>
      <c r="P31" s="327"/>
      <c r="Q31" s="327"/>
      <c r="R31" s="327"/>
      <c r="S31" s="327"/>
      <c r="T31" s="327"/>
      <c r="U31" s="327"/>
      <c r="V31" s="327"/>
      <c r="W31" s="327"/>
      <c r="X31" s="327"/>
      <c r="Y31" s="327"/>
      <c r="Z31" s="327"/>
      <c r="AA31" s="327"/>
      <c r="AB31" s="327" t="s">
        <v>136</v>
      </c>
      <c r="AC31" s="327"/>
      <c r="AD31" s="327"/>
      <c r="AE31" s="327"/>
      <c r="AF31" s="327"/>
      <c r="AG31" s="327"/>
      <c r="AH31" s="327"/>
      <c r="AI31" s="327"/>
      <c r="AJ31" s="327"/>
      <c r="AK31" s="327"/>
      <c r="AL31" s="327"/>
      <c r="AM31" s="327"/>
      <c r="AN31" s="327"/>
      <c r="AO31" s="327"/>
      <c r="AP31" s="327"/>
      <c r="AQ31" s="327"/>
      <c r="AR31" s="327"/>
      <c r="AS31" s="328"/>
      <c r="AT31" s="23"/>
      <c r="AU31" s="31" t="b">
        <v>0</v>
      </c>
      <c r="AV31" s="29" t="str">
        <f>IF(J32&lt;&gt;"","OK","必須：製品明細【A】製品本体にあたるもの")</f>
        <v>必須：製品明細【A】製品本体にあたるもの</v>
      </c>
    </row>
    <row r="32" spans="1:48" ht="16.5" customHeight="1" x14ac:dyDescent="0.2">
      <c r="A32" s="23"/>
      <c r="B32" s="278"/>
      <c r="C32" s="279"/>
      <c r="D32" s="279"/>
      <c r="E32" s="279"/>
      <c r="F32" s="279"/>
      <c r="G32" s="279"/>
      <c r="H32" s="279"/>
      <c r="I32" s="324"/>
      <c r="J32" s="329"/>
      <c r="K32" s="330"/>
      <c r="L32" s="330"/>
      <c r="M32" s="330"/>
      <c r="N32" s="330"/>
      <c r="O32" s="330"/>
      <c r="P32" s="330"/>
      <c r="Q32" s="330"/>
      <c r="R32" s="330"/>
      <c r="S32" s="330"/>
      <c r="T32" s="330"/>
      <c r="U32" s="330"/>
      <c r="V32" s="330"/>
      <c r="W32" s="330"/>
      <c r="X32" s="330"/>
      <c r="Y32" s="330"/>
      <c r="Z32" s="330"/>
      <c r="AA32" s="330"/>
      <c r="AB32" s="333"/>
      <c r="AC32" s="334"/>
      <c r="AD32" s="335" t="s">
        <v>131</v>
      </c>
      <c r="AE32" s="335"/>
      <c r="AF32" s="335"/>
      <c r="AG32" s="335"/>
      <c r="AH32" s="335"/>
      <c r="AI32" s="335"/>
      <c r="AJ32" s="335"/>
      <c r="AK32" s="335"/>
      <c r="AL32" s="335"/>
      <c r="AM32" s="335"/>
      <c r="AN32" s="335"/>
      <c r="AO32" s="335"/>
      <c r="AP32" s="335"/>
      <c r="AQ32" s="335"/>
      <c r="AR32" s="335"/>
      <c r="AS32" s="336"/>
      <c r="AT32" s="23"/>
      <c r="AU32" s="289"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78"/>
      <c r="C33" s="279"/>
      <c r="D33" s="279"/>
      <c r="E33" s="279"/>
      <c r="F33" s="279"/>
      <c r="G33" s="279"/>
      <c r="H33" s="279"/>
      <c r="I33" s="324"/>
      <c r="J33" s="329"/>
      <c r="K33" s="330"/>
      <c r="L33" s="330"/>
      <c r="M33" s="330"/>
      <c r="N33" s="330"/>
      <c r="O33" s="330"/>
      <c r="P33" s="330"/>
      <c r="Q33" s="330"/>
      <c r="R33" s="330"/>
      <c r="S33" s="330"/>
      <c r="T33" s="330"/>
      <c r="U33" s="330"/>
      <c r="V33" s="330"/>
      <c r="W33" s="330"/>
      <c r="X33" s="330"/>
      <c r="Y33" s="330"/>
      <c r="Z33" s="330"/>
      <c r="AA33" s="330"/>
      <c r="AB33" s="290"/>
      <c r="AC33" s="291"/>
      <c r="AD33" s="291"/>
      <c r="AE33" s="291"/>
      <c r="AF33" s="291"/>
      <c r="AG33" s="291"/>
      <c r="AH33" s="291"/>
      <c r="AI33" s="291"/>
      <c r="AJ33" s="291"/>
      <c r="AK33" s="291"/>
      <c r="AL33" s="291"/>
      <c r="AM33" s="291"/>
      <c r="AN33" s="291"/>
      <c r="AO33" s="291"/>
      <c r="AP33" s="291"/>
      <c r="AQ33" s="291"/>
      <c r="AR33" s="291"/>
      <c r="AS33" s="292"/>
      <c r="AT33" s="23"/>
      <c r="AU33" s="289"/>
      <c r="AV33" s="84" t="str">
        <f>IF(AU31=TRUE,IF(AB33&lt;&gt;"","！！！製品明細【B】で「対象なし」が選択されている場合、入力されている明細は登録されません！！！",""),"")</f>
        <v/>
      </c>
    </row>
    <row r="34" spans="1:48" ht="13.5" customHeight="1" x14ac:dyDescent="0.2">
      <c r="A34" s="23"/>
      <c r="B34" s="278"/>
      <c r="C34" s="279"/>
      <c r="D34" s="279"/>
      <c r="E34" s="279"/>
      <c r="F34" s="279"/>
      <c r="G34" s="279"/>
      <c r="H34" s="279"/>
      <c r="I34" s="324"/>
      <c r="J34" s="329"/>
      <c r="K34" s="330"/>
      <c r="L34" s="330"/>
      <c r="M34" s="330"/>
      <c r="N34" s="330"/>
      <c r="O34" s="330"/>
      <c r="P34" s="330"/>
      <c r="Q34" s="330"/>
      <c r="R34" s="330"/>
      <c r="S34" s="330"/>
      <c r="T34" s="330"/>
      <c r="U34" s="330"/>
      <c r="V34" s="330"/>
      <c r="W34" s="330"/>
      <c r="X34" s="330"/>
      <c r="Y34" s="330"/>
      <c r="Z34" s="330"/>
      <c r="AA34" s="330"/>
      <c r="AB34" s="293"/>
      <c r="AC34" s="294"/>
      <c r="AD34" s="294"/>
      <c r="AE34" s="294"/>
      <c r="AF34" s="294"/>
      <c r="AG34" s="294"/>
      <c r="AH34" s="294"/>
      <c r="AI34" s="294"/>
      <c r="AJ34" s="294"/>
      <c r="AK34" s="294"/>
      <c r="AL34" s="294"/>
      <c r="AM34" s="294"/>
      <c r="AN34" s="294"/>
      <c r="AO34" s="294"/>
      <c r="AP34" s="294"/>
      <c r="AQ34" s="294"/>
      <c r="AR34" s="294"/>
      <c r="AS34" s="295"/>
      <c r="AT34" s="23"/>
      <c r="AU34" s="289"/>
    </row>
    <row r="35" spans="1:48" ht="13.5" customHeight="1" x14ac:dyDescent="0.2">
      <c r="A35" s="23"/>
      <c r="B35" s="278"/>
      <c r="C35" s="279"/>
      <c r="D35" s="279"/>
      <c r="E35" s="279"/>
      <c r="F35" s="279"/>
      <c r="G35" s="279"/>
      <c r="H35" s="279"/>
      <c r="I35" s="324"/>
      <c r="J35" s="329"/>
      <c r="K35" s="330"/>
      <c r="L35" s="330"/>
      <c r="M35" s="330"/>
      <c r="N35" s="330"/>
      <c r="O35" s="330"/>
      <c r="P35" s="330"/>
      <c r="Q35" s="330"/>
      <c r="R35" s="330"/>
      <c r="S35" s="330"/>
      <c r="T35" s="330"/>
      <c r="U35" s="330"/>
      <c r="V35" s="330"/>
      <c r="W35" s="330"/>
      <c r="X35" s="330"/>
      <c r="Y35" s="330"/>
      <c r="Z35" s="330"/>
      <c r="AA35" s="330"/>
      <c r="AB35" s="293"/>
      <c r="AC35" s="294"/>
      <c r="AD35" s="294"/>
      <c r="AE35" s="294"/>
      <c r="AF35" s="294"/>
      <c r="AG35" s="294"/>
      <c r="AH35" s="294"/>
      <c r="AI35" s="294"/>
      <c r="AJ35" s="294"/>
      <c r="AK35" s="294"/>
      <c r="AL35" s="294"/>
      <c r="AM35" s="294"/>
      <c r="AN35" s="294"/>
      <c r="AO35" s="294"/>
      <c r="AP35" s="294"/>
      <c r="AQ35" s="294"/>
      <c r="AR35" s="294"/>
      <c r="AS35" s="295"/>
      <c r="AT35" s="23"/>
      <c r="AU35" s="289"/>
    </row>
    <row r="36" spans="1:48" ht="13.5" customHeight="1" x14ac:dyDescent="0.2">
      <c r="A36" s="23"/>
      <c r="B36" s="278"/>
      <c r="C36" s="279"/>
      <c r="D36" s="279"/>
      <c r="E36" s="279"/>
      <c r="F36" s="279"/>
      <c r="G36" s="279"/>
      <c r="H36" s="279"/>
      <c r="I36" s="324"/>
      <c r="J36" s="329"/>
      <c r="K36" s="330"/>
      <c r="L36" s="330"/>
      <c r="M36" s="330"/>
      <c r="N36" s="330"/>
      <c r="O36" s="330"/>
      <c r="P36" s="330"/>
      <c r="Q36" s="330"/>
      <c r="R36" s="330"/>
      <c r="S36" s="330"/>
      <c r="T36" s="330"/>
      <c r="U36" s="330"/>
      <c r="V36" s="330"/>
      <c r="W36" s="330"/>
      <c r="X36" s="330"/>
      <c r="Y36" s="330"/>
      <c r="Z36" s="330"/>
      <c r="AA36" s="330"/>
      <c r="AB36" s="293"/>
      <c r="AC36" s="294"/>
      <c r="AD36" s="294"/>
      <c r="AE36" s="294"/>
      <c r="AF36" s="294"/>
      <c r="AG36" s="294"/>
      <c r="AH36" s="294"/>
      <c r="AI36" s="294"/>
      <c r="AJ36" s="294"/>
      <c r="AK36" s="294"/>
      <c r="AL36" s="294"/>
      <c r="AM36" s="294"/>
      <c r="AN36" s="294"/>
      <c r="AO36" s="294"/>
      <c r="AP36" s="294"/>
      <c r="AQ36" s="294"/>
      <c r="AR36" s="294"/>
      <c r="AS36" s="295"/>
      <c r="AT36" s="23"/>
      <c r="AU36" s="289"/>
    </row>
    <row r="37" spans="1:48" ht="14.25" customHeight="1" thickBot="1" x14ac:dyDescent="0.25">
      <c r="A37" s="23"/>
      <c r="B37" s="281"/>
      <c r="C37" s="282"/>
      <c r="D37" s="282"/>
      <c r="E37" s="282"/>
      <c r="F37" s="282"/>
      <c r="G37" s="282"/>
      <c r="H37" s="282"/>
      <c r="I37" s="325"/>
      <c r="J37" s="331"/>
      <c r="K37" s="332"/>
      <c r="L37" s="332"/>
      <c r="M37" s="332"/>
      <c r="N37" s="332"/>
      <c r="O37" s="332"/>
      <c r="P37" s="332"/>
      <c r="Q37" s="332"/>
      <c r="R37" s="332"/>
      <c r="S37" s="332"/>
      <c r="T37" s="332"/>
      <c r="U37" s="332"/>
      <c r="V37" s="332"/>
      <c r="W37" s="332"/>
      <c r="X37" s="332"/>
      <c r="Y37" s="332"/>
      <c r="Z37" s="332"/>
      <c r="AA37" s="332"/>
      <c r="AB37" s="296"/>
      <c r="AC37" s="297"/>
      <c r="AD37" s="297"/>
      <c r="AE37" s="297"/>
      <c r="AF37" s="297"/>
      <c r="AG37" s="297"/>
      <c r="AH37" s="297"/>
      <c r="AI37" s="297"/>
      <c r="AJ37" s="297"/>
      <c r="AK37" s="297"/>
      <c r="AL37" s="297"/>
      <c r="AM37" s="297"/>
      <c r="AN37" s="297"/>
      <c r="AO37" s="297"/>
      <c r="AP37" s="297"/>
      <c r="AQ37" s="297"/>
      <c r="AR37" s="297"/>
      <c r="AS37" s="298"/>
      <c r="AT37" s="23"/>
      <c r="AU37" s="289"/>
    </row>
    <row r="38" spans="1:48" ht="12.6" thickBot="1" x14ac:dyDescent="0.25">
      <c r="A38" s="23"/>
      <c r="B38" s="299" t="s">
        <v>40</v>
      </c>
      <c r="C38" s="300"/>
      <c r="D38" s="300"/>
      <c r="E38" s="300"/>
      <c r="F38" s="300"/>
      <c r="G38" s="300"/>
      <c r="H38" s="300"/>
      <c r="I38" s="300"/>
      <c r="J38" s="304"/>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6"/>
      <c r="AT38" s="23"/>
      <c r="AV38" s="29" t="str">
        <f>IF(J38&lt;&gt;"","OK","必須")</f>
        <v>必須</v>
      </c>
    </row>
    <row r="39" spans="1:48" ht="12.6" thickBot="1" x14ac:dyDescent="0.25">
      <c r="A39" s="23"/>
      <c r="B39" s="301"/>
      <c r="C39" s="302"/>
      <c r="D39" s="302"/>
      <c r="E39" s="302"/>
      <c r="F39" s="302"/>
      <c r="G39" s="303"/>
      <c r="H39" s="303"/>
      <c r="I39" s="303"/>
      <c r="J39" s="307"/>
      <c r="K39" s="308"/>
      <c r="L39" s="308"/>
      <c r="M39" s="308"/>
      <c r="N39" s="308"/>
      <c r="O39" s="308"/>
      <c r="P39" s="308"/>
      <c r="Q39" s="308"/>
      <c r="R39" s="308"/>
      <c r="S39" s="308"/>
      <c r="T39" s="308"/>
      <c r="U39" s="308"/>
      <c r="V39" s="308"/>
      <c r="W39" s="308"/>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6"/>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99" t="s">
        <v>42</v>
      </c>
      <c r="C42" s="300"/>
      <c r="D42" s="300"/>
      <c r="E42" s="300"/>
      <c r="F42" s="300"/>
      <c r="G42" s="300"/>
      <c r="H42" s="300"/>
      <c r="I42" s="309"/>
      <c r="J42" s="311" t="str">
        <f>製品カテゴリ</f>
        <v>感熱フィルム向けラベルレス印字装置</v>
      </c>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312"/>
      <c r="AT42" s="23"/>
    </row>
    <row r="43" spans="1:48" ht="7.5" customHeight="1" x14ac:dyDescent="0.2">
      <c r="A43" s="23"/>
      <c r="B43" s="301"/>
      <c r="C43" s="302"/>
      <c r="D43" s="302"/>
      <c r="E43" s="302"/>
      <c r="F43" s="302"/>
      <c r="G43" s="302"/>
      <c r="H43" s="302"/>
      <c r="I43" s="310"/>
      <c r="J43" s="240"/>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313"/>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87" t="s">
        <v>43</v>
      </c>
      <c r="C45" s="287"/>
      <c r="D45" s="287"/>
      <c r="E45" s="287"/>
      <c r="F45" s="287"/>
      <c r="G45" s="287"/>
      <c r="H45" s="287"/>
      <c r="I45" s="287"/>
      <c r="J45" s="287"/>
      <c r="K45" s="287"/>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87"/>
      <c r="C46" s="287"/>
      <c r="D46" s="287"/>
      <c r="E46" s="287"/>
      <c r="F46" s="287"/>
      <c r="G46" s="287"/>
      <c r="H46" s="287"/>
      <c r="I46" s="287"/>
      <c r="J46" s="287"/>
      <c r="K46" s="287"/>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88" t="s">
        <v>44</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5"/>
      <c r="AQ47" s="25"/>
      <c r="AR47" s="25"/>
      <c r="AS47" s="25"/>
      <c r="AT47" s="23"/>
    </row>
    <row r="48" spans="1:48" x14ac:dyDescent="0.2">
      <c r="A48" s="23"/>
      <c r="B48" s="288"/>
      <c r="C48" s="288"/>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5"/>
      <c r="AQ48" s="25"/>
      <c r="AR48" s="25"/>
      <c r="AS48" s="25"/>
      <c r="AT48" s="23"/>
    </row>
    <row r="49" spans="1:48" ht="12" customHeight="1" x14ac:dyDescent="0.2">
      <c r="A49" s="23"/>
      <c r="B49" s="275" t="s">
        <v>45</v>
      </c>
      <c r="C49" s="276"/>
      <c r="D49" s="276"/>
      <c r="E49" s="276"/>
      <c r="F49" s="276"/>
      <c r="G49" s="276"/>
      <c r="H49" s="276"/>
      <c r="I49" s="276"/>
      <c r="J49" s="276"/>
      <c r="K49" s="276"/>
      <c r="L49" s="276"/>
      <c r="M49" s="277"/>
      <c r="N49" s="267">
        <f>平均納品金額</f>
        <v>0</v>
      </c>
      <c r="O49" s="268"/>
      <c r="P49" s="268"/>
      <c r="Q49" s="268"/>
      <c r="R49" s="268"/>
      <c r="S49" s="268"/>
      <c r="T49" s="268"/>
      <c r="U49" s="268"/>
      <c r="V49" s="268"/>
      <c r="W49" s="268"/>
      <c r="X49" s="271" t="s">
        <v>130</v>
      </c>
      <c r="Y49" s="271"/>
      <c r="Z49" s="271"/>
      <c r="AA49" s="272"/>
      <c r="AB49" s="275" t="s">
        <v>208</v>
      </c>
      <c r="AC49" s="276"/>
      <c r="AD49" s="276"/>
      <c r="AE49" s="276"/>
      <c r="AF49" s="276"/>
      <c r="AG49" s="277"/>
      <c r="AH49" s="248">
        <f>納入先</f>
        <v>0</v>
      </c>
      <c r="AI49" s="249"/>
      <c r="AJ49" s="249"/>
      <c r="AK49" s="249"/>
      <c r="AL49" s="249"/>
      <c r="AM49" s="249"/>
      <c r="AN49" s="249"/>
      <c r="AO49" s="249"/>
      <c r="AP49" s="249"/>
      <c r="AQ49" s="249"/>
      <c r="AR49" s="250"/>
      <c r="AS49" s="72"/>
      <c r="AT49" s="23"/>
      <c r="AV49" s="69"/>
    </row>
    <row r="50" spans="1:48" ht="0.75" customHeight="1" x14ac:dyDescent="0.2">
      <c r="A50" s="23"/>
      <c r="B50" s="278"/>
      <c r="C50" s="279"/>
      <c r="D50" s="279"/>
      <c r="E50" s="279"/>
      <c r="F50" s="279"/>
      <c r="G50" s="279"/>
      <c r="H50" s="279"/>
      <c r="I50" s="279"/>
      <c r="J50" s="279"/>
      <c r="K50" s="279"/>
      <c r="L50" s="279"/>
      <c r="M50" s="280"/>
      <c r="N50" s="269"/>
      <c r="O50" s="270"/>
      <c r="P50" s="270"/>
      <c r="Q50" s="270"/>
      <c r="R50" s="270"/>
      <c r="S50" s="270"/>
      <c r="T50" s="270"/>
      <c r="U50" s="270"/>
      <c r="V50" s="270"/>
      <c r="W50" s="270"/>
      <c r="X50" s="273"/>
      <c r="Y50" s="273"/>
      <c r="Z50" s="273"/>
      <c r="AA50" s="274"/>
      <c r="AB50" s="278"/>
      <c r="AC50" s="279"/>
      <c r="AD50" s="279"/>
      <c r="AE50" s="279"/>
      <c r="AF50" s="279"/>
      <c r="AG50" s="280"/>
      <c r="AH50" s="251"/>
      <c r="AI50" s="252"/>
      <c r="AJ50" s="252"/>
      <c r="AK50" s="252"/>
      <c r="AL50" s="252"/>
      <c r="AM50" s="252"/>
      <c r="AN50" s="252"/>
      <c r="AO50" s="252"/>
      <c r="AP50" s="252"/>
      <c r="AQ50" s="252"/>
      <c r="AR50" s="253"/>
      <c r="AS50" s="72"/>
      <c r="AT50" s="23"/>
      <c r="AV50" s="23"/>
    </row>
    <row r="51" spans="1:48" ht="3.75" customHeight="1" x14ac:dyDescent="0.2">
      <c r="A51" s="23"/>
      <c r="B51" s="278"/>
      <c r="C51" s="279"/>
      <c r="D51" s="279"/>
      <c r="E51" s="279"/>
      <c r="F51" s="279"/>
      <c r="G51" s="279"/>
      <c r="H51" s="279"/>
      <c r="I51" s="279"/>
      <c r="J51" s="279"/>
      <c r="K51" s="279"/>
      <c r="L51" s="279"/>
      <c r="M51" s="280"/>
      <c r="N51" s="269"/>
      <c r="O51" s="270"/>
      <c r="P51" s="270"/>
      <c r="Q51" s="270"/>
      <c r="R51" s="270"/>
      <c r="S51" s="270"/>
      <c r="T51" s="270"/>
      <c r="U51" s="270"/>
      <c r="V51" s="270"/>
      <c r="W51" s="270"/>
      <c r="X51" s="273"/>
      <c r="Y51" s="273"/>
      <c r="Z51" s="273"/>
      <c r="AA51" s="274"/>
      <c r="AB51" s="278"/>
      <c r="AC51" s="279"/>
      <c r="AD51" s="279"/>
      <c r="AE51" s="279"/>
      <c r="AF51" s="279"/>
      <c r="AG51" s="280"/>
      <c r="AH51" s="251"/>
      <c r="AI51" s="252"/>
      <c r="AJ51" s="252"/>
      <c r="AK51" s="252"/>
      <c r="AL51" s="252"/>
      <c r="AM51" s="252"/>
      <c r="AN51" s="252"/>
      <c r="AO51" s="252"/>
      <c r="AP51" s="252"/>
      <c r="AQ51" s="252"/>
      <c r="AR51" s="253"/>
      <c r="AS51" s="73"/>
      <c r="AT51" s="23"/>
      <c r="AV51" s="23"/>
    </row>
    <row r="52" spans="1:48" ht="6.75" customHeight="1" x14ac:dyDescent="0.2">
      <c r="A52" s="23"/>
      <c r="B52" s="278"/>
      <c r="C52" s="279"/>
      <c r="D52" s="279"/>
      <c r="E52" s="279"/>
      <c r="F52" s="279"/>
      <c r="G52" s="279"/>
      <c r="H52" s="279"/>
      <c r="I52" s="279"/>
      <c r="J52" s="279"/>
      <c r="K52" s="279"/>
      <c r="L52" s="279"/>
      <c r="M52" s="280"/>
      <c r="N52" s="269"/>
      <c r="O52" s="270"/>
      <c r="P52" s="270"/>
      <c r="Q52" s="270"/>
      <c r="R52" s="270"/>
      <c r="S52" s="270"/>
      <c r="T52" s="270"/>
      <c r="U52" s="270"/>
      <c r="V52" s="270"/>
      <c r="W52" s="270"/>
      <c r="X52" s="273"/>
      <c r="Y52" s="273"/>
      <c r="Z52" s="273"/>
      <c r="AA52" s="274"/>
      <c r="AB52" s="281"/>
      <c r="AC52" s="282"/>
      <c r="AD52" s="282"/>
      <c r="AE52" s="282"/>
      <c r="AF52" s="282"/>
      <c r="AG52" s="283"/>
      <c r="AH52" s="254"/>
      <c r="AI52" s="255"/>
      <c r="AJ52" s="255"/>
      <c r="AK52" s="255"/>
      <c r="AL52" s="255"/>
      <c r="AM52" s="255"/>
      <c r="AN52" s="255"/>
      <c r="AO52" s="255"/>
      <c r="AP52" s="255"/>
      <c r="AQ52" s="255"/>
      <c r="AR52" s="256"/>
      <c r="AS52" s="72"/>
      <c r="AT52" s="23"/>
      <c r="AV52" s="23"/>
    </row>
    <row r="53" spans="1:48" ht="12" customHeight="1" x14ac:dyDescent="0.2">
      <c r="A53" s="23"/>
      <c r="B53" s="284" t="s">
        <v>46</v>
      </c>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6"/>
      <c r="AB53" s="265" t="s">
        <v>47</v>
      </c>
      <c r="AC53" s="265"/>
      <c r="AD53" s="265"/>
      <c r="AE53" s="265"/>
      <c r="AF53" s="265"/>
      <c r="AG53" s="265"/>
      <c r="AH53" s="265"/>
      <c r="AI53" s="265"/>
      <c r="AJ53" s="265"/>
      <c r="AK53" s="265"/>
      <c r="AL53" s="265"/>
      <c r="AM53" s="265"/>
      <c r="AN53" s="265"/>
      <c r="AO53" s="265"/>
      <c r="AP53" s="265"/>
      <c r="AQ53" s="265"/>
      <c r="AR53" s="266"/>
      <c r="AS53" s="74"/>
      <c r="AT53" s="26"/>
      <c r="AV53" s="23"/>
    </row>
    <row r="54" spans="1:48" x14ac:dyDescent="0.2">
      <c r="A54" s="23"/>
      <c r="B54" s="233"/>
      <c r="C54" s="233"/>
      <c r="D54" s="233"/>
      <c r="E54" s="233"/>
      <c r="F54" s="233"/>
      <c r="G54" s="233"/>
      <c r="H54" s="233"/>
      <c r="I54" s="233"/>
      <c r="J54" s="233"/>
      <c r="K54" s="23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59" t="s">
        <v>21</v>
      </c>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1"/>
    </row>
    <row r="56" spans="1:48" ht="12" customHeight="1" x14ac:dyDescent="0.2">
      <c r="A56" s="262"/>
      <c r="B56" s="263"/>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4"/>
    </row>
    <row r="57" spans="1:48" x14ac:dyDescent="0.2">
      <c r="A57" s="249" t="str">
        <f>"【"&amp;製品カテゴリ&amp;"】"</f>
        <v>【感熱フィルム向けラベルレス印字装置】</v>
      </c>
      <c r="B57" s="249"/>
      <c r="C57" s="249"/>
      <c r="D57" s="249"/>
      <c r="E57" s="249"/>
      <c r="F57" s="249"/>
      <c r="G57" s="249"/>
      <c r="H57" s="249"/>
      <c r="I57" s="249"/>
      <c r="J57" s="249"/>
      <c r="K57" s="249"/>
      <c r="L57" s="249"/>
      <c r="M57" s="249"/>
      <c r="N57" s="249"/>
      <c r="O57" s="249"/>
      <c r="P57" s="249"/>
      <c r="Q57" s="249"/>
      <c r="R57" s="249"/>
      <c r="S57" s="249"/>
      <c r="T57" s="249"/>
      <c r="U57" s="249"/>
      <c r="V57" s="249"/>
      <c r="W57" s="249"/>
      <c r="X57" s="23"/>
      <c r="Y57" s="23"/>
      <c r="Z57" s="23"/>
      <c r="AA57" s="23"/>
      <c r="AB57" s="23"/>
      <c r="AC57" s="23"/>
      <c r="AD57" s="23"/>
      <c r="AE57" s="23"/>
      <c r="AF57" s="23"/>
      <c r="AG57" s="23"/>
      <c r="AH57" s="23"/>
      <c r="AI57" s="23"/>
      <c r="AJ57" s="23"/>
      <c r="AK57" s="23"/>
      <c r="AL57" s="23"/>
      <c r="AM57" s="23"/>
      <c r="AN57" s="23"/>
      <c r="AO57" s="23"/>
      <c r="AP57" s="257" t="s">
        <v>48</v>
      </c>
      <c r="AQ57" s="257"/>
      <c r="AR57" s="257"/>
      <c r="AS57" s="257"/>
      <c r="AT57" s="257"/>
    </row>
    <row r="58" spans="1:48" x14ac:dyDescent="0.2">
      <c r="A58" s="252"/>
      <c r="B58" s="252"/>
      <c r="C58" s="252"/>
      <c r="D58" s="252"/>
      <c r="E58" s="252"/>
      <c r="F58" s="252"/>
      <c r="G58" s="252"/>
      <c r="H58" s="252"/>
      <c r="I58" s="252"/>
      <c r="J58" s="252"/>
      <c r="K58" s="252"/>
      <c r="L58" s="252"/>
      <c r="M58" s="252"/>
      <c r="N58" s="252"/>
      <c r="O58" s="252"/>
      <c r="P58" s="252"/>
      <c r="Q58" s="252"/>
      <c r="R58" s="252"/>
      <c r="S58" s="252"/>
      <c r="T58" s="252"/>
      <c r="U58" s="252"/>
      <c r="V58" s="252"/>
      <c r="W58" s="252"/>
      <c r="X58" s="23"/>
      <c r="Y58" s="23"/>
      <c r="Z58" s="23"/>
      <c r="AA58" s="23"/>
      <c r="AB58" s="23"/>
      <c r="AC58" s="23"/>
      <c r="AD58" s="23"/>
      <c r="AE58" s="23"/>
      <c r="AF58" s="23"/>
      <c r="AG58" s="23"/>
      <c r="AH58" s="23"/>
      <c r="AI58" s="23"/>
      <c r="AJ58" s="23"/>
      <c r="AK58" s="23"/>
      <c r="AL58" s="23"/>
      <c r="AM58" s="23"/>
      <c r="AN58" s="23"/>
      <c r="AO58" s="23"/>
      <c r="AP58" s="258"/>
      <c r="AQ58" s="258"/>
      <c r="AR58" s="258"/>
      <c r="AS58" s="258"/>
      <c r="AT58" s="258"/>
    </row>
    <row r="59" spans="1:48" x14ac:dyDescent="0.2">
      <c r="A59" s="23"/>
      <c r="B59" s="233" t="s">
        <v>49</v>
      </c>
      <c r="C59" s="233"/>
      <c r="D59" s="233"/>
      <c r="E59" s="233"/>
      <c r="F59" s="233"/>
      <c r="G59" s="233"/>
      <c r="H59" s="233"/>
      <c r="I59" s="233"/>
      <c r="J59" s="23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3"/>
      <c r="C60" s="233"/>
      <c r="D60" s="233"/>
      <c r="E60" s="233"/>
      <c r="F60" s="233"/>
      <c r="G60" s="233"/>
      <c r="H60" s="233"/>
      <c r="I60" s="233"/>
      <c r="J60" s="23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3" t="s">
        <v>50</v>
      </c>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
    </row>
    <row r="62" spans="1:48" ht="12.6" thickBot="1" x14ac:dyDescent="0.25">
      <c r="A62" s="23"/>
      <c r="B62" s="234"/>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3"/>
      <c r="AS62" s="233"/>
      <c r="AT62" s="23"/>
    </row>
    <row r="63" spans="1:48" ht="12" customHeight="1" x14ac:dyDescent="0.2">
      <c r="A63" s="23"/>
      <c r="B63" s="235" t="s">
        <v>207</v>
      </c>
      <c r="C63" s="236"/>
      <c r="D63" s="236"/>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6"/>
      <c r="AP63" s="236"/>
      <c r="AQ63" s="237"/>
      <c r="AR63" s="242"/>
      <c r="AS63" s="243"/>
      <c r="AT63" s="23"/>
    </row>
    <row r="64" spans="1:48" ht="12" customHeight="1" x14ac:dyDescent="0.2">
      <c r="A64" s="23"/>
      <c r="B64" s="238"/>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239"/>
      <c r="AR64" s="244"/>
      <c r="AS64" s="245"/>
      <c r="AT64" s="23"/>
      <c r="AU64" s="31" t="b">
        <v>0</v>
      </c>
      <c r="AV64" s="29" t="str">
        <f>IF(AU64,"OK","必須")</f>
        <v>必須</v>
      </c>
    </row>
    <row r="65" spans="1:48" ht="12" customHeight="1" x14ac:dyDescent="0.2">
      <c r="A65" s="23"/>
      <c r="B65" s="238"/>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239"/>
      <c r="AR65" s="244"/>
      <c r="AS65" s="245"/>
      <c r="AT65" s="23"/>
      <c r="AU65" s="31"/>
    </row>
    <row r="66" spans="1:48" ht="12" customHeight="1" x14ac:dyDescent="0.2">
      <c r="A66" s="23"/>
      <c r="B66" s="238"/>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9"/>
      <c r="AR66" s="244"/>
      <c r="AS66" s="245"/>
      <c r="AT66" s="23"/>
      <c r="AU66" s="31"/>
    </row>
    <row r="67" spans="1:48" ht="12" customHeight="1" x14ac:dyDescent="0.2">
      <c r="A67" s="23"/>
      <c r="B67" s="238"/>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9"/>
      <c r="AR67" s="244"/>
      <c r="AS67" s="245"/>
      <c r="AT67" s="23"/>
      <c r="AU67" s="31"/>
    </row>
    <row r="68" spans="1:48" ht="12" customHeight="1" thickBot="1" x14ac:dyDescent="0.25">
      <c r="A68" s="23"/>
      <c r="B68" s="240"/>
      <c r="C68" s="234"/>
      <c r="D68" s="234"/>
      <c r="E68" s="234"/>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41"/>
      <c r="AR68" s="246"/>
      <c r="AS68" s="247"/>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052sCZSt47eVS0V9LLCT6E8W1+uugY9Omf8I8OUM3vqomornwmXOvQtco4UGkBBMGZA710OqyXGHE8xQaYpcWg==" saltValue="7tgXg3vqE9E/H1sVMZdL8g=="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5" t="s">
        <v>119</v>
      </c>
      <c r="J2" s="405"/>
      <c r="K2" t="s">
        <v>166</v>
      </c>
    </row>
    <row r="3" spans="1:21" customFormat="1" ht="13.2" x14ac:dyDescent="0.2">
      <c r="A3" t="s">
        <v>212</v>
      </c>
      <c r="I3" s="406" t="s">
        <v>165</v>
      </c>
      <c r="J3" s="406"/>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28" t="s">
        <v>57</v>
      </c>
      <c r="C8" s="228"/>
      <c r="D8" s="88">
        <f>製造事業者名</f>
        <v>0</v>
      </c>
      <c r="E8" s="228" t="s">
        <v>51</v>
      </c>
      <c r="F8" s="228"/>
      <c r="G8" s="404">
        <f>製品名称</f>
        <v>0</v>
      </c>
      <c r="H8" s="404"/>
    </row>
    <row r="9" spans="1:21" customFormat="1" ht="33" customHeight="1" thickBot="1" x14ac:dyDescent="0.25">
      <c r="B9" s="228" t="s">
        <v>161</v>
      </c>
      <c r="C9" s="228"/>
      <c r="D9" s="114"/>
      <c r="E9" s="407" t="s">
        <v>52</v>
      </c>
      <c r="F9" s="228"/>
      <c r="G9" s="404">
        <f>型番</f>
        <v>0</v>
      </c>
      <c r="H9" s="404"/>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3" t="str">
        <f>IF(L19&lt;&gt;"","","納品実績が未入力です")</f>
        <v>納品実績が未入力です</v>
      </c>
      <c r="K17" s="403"/>
      <c r="L17" s="403"/>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EUTJzj0O3L8kmIPcZ4JrouaZnV5f7ocjlJXRZt2l31Dy43pYUmNQHKPFVtK3YdDic8sJMOgCnk4AQbFFnmR6Ng==" saltValue="vhaSUPkcWeDDm7xBcijzaw==" spinCount="100000" sheet="1" objects="1" scenarios="1" formatRows="0"/>
  <mergeCells count="9">
    <mergeCell ref="E8:F8"/>
    <mergeCell ref="E9:F9"/>
    <mergeCell ref="B9:C9"/>
    <mergeCell ref="B8:C8"/>
    <mergeCell ref="J17:L17"/>
    <mergeCell ref="G8:H8"/>
    <mergeCell ref="G9:H9"/>
    <mergeCell ref="I2:J2"/>
    <mergeCell ref="I3:J3"/>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59" t="s">
        <v>56</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1"/>
    </row>
    <row r="2" spans="1:48" x14ac:dyDescent="0.2">
      <c r="A2" s="262"/>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4"/>
      <c r="AV2" s="75" t="str">
        <f>'②製品審査申請書（事務局用）'!AV10</f>
        <v>登録済の場合必須：製造事業者番号</v>
      </c>
    </row>
    <row r="3" spans="1:48" x14ac:dyDescent="0.2">
      <c r="A3" s="249" t="str">
        <f>"【"&amp;製品カテゴリ&amp;"】"</f>
        <v>【感熱フィルム向けラベルレス印字装置】</v>
      </c>
      <c r="B3" s="249"/>
      <c r="C3" s="249"/>
      <c r="D3" s="249"/>
      <c r="E3" s="249"/>
      <c r="F3" s="249"/>
      <c r="G3" s="249"/>
      <c r="H3" s="249"/>
      <c r="I3" s="249"/>
      <c r="J3" s="249"/>
      <c r="K3" s="249"/>
      <c r="L3" s="249"/>
      <c r="M3" s="249"/>
      <c r="N3" s="249"/>
      <c r="O3" s="249"/>
      <c r="P3" s="249"/>
      <c r="Q3" s="249"/>
      <c r="R3" s="249"/>
      <c r="S3" s="249"/>
      <c r="T3" s="249"/>
      <c r="U3" s="249"/>
      <c r="V3" s="249"/>
      <c r="W3" s="249"/>
      <c r="X3" s="400" t="str">
        <f>IF(AV2="OK","記載不要",IF(AV3=AU3,"","未入力または適切ではない項目があります"))</f>
        <v>未入力または適切ではない項目があります</v>
      </c>
      <c r="Y3" s="400"/>
      <c r="Z3" s="400"/>
      <c r="AA3" s="400"/>
      <c r="AB3" s="400"/>
      <c r="AC3" s="400"/>
      <c r="AD3" s="400"/>
      <c r="AE3" s="400"/>
      <c r="AF3" s="400"/>
      <c r="AG3" s="400"/>
      <c r="AH3" s="400"/>
      <c r="AI3" s="400"/>
      <c r="AJ3" s="400"/>
      <c r="AK3" s="400"/>
      <c r="AL3" s="400"/>
      <c r="AM3" s="400"/>
      <c r="AN3" s="400"/>
      <c r="AO3" s="400"/>
      <c r="AP3" s="257" t="s">
        <v>22</v>
      </c>
      <c r="AQ3" s="257"/>
      <c r="AR3" s="257"/>
      <c r="AS3" s="257"/>
      <c r="AT3" s="257"/>
      <c r="AU3" s="31">
        <v>5</v>
      </c>
      <c r="AV3" s="33">
        <f>COUNTIF(AV8:AV30,"OK")</f>
        <v>0</v>
      </c>
    </row>
    <row r="4" spans="1:48" x14ac:dyDescent="0.2">
      <c r="A4" s="252"/>
      <c r="B4" s="252"/>
      <c r="C4" s="252"/>
      <c r="D4" s="252"/>
      <c r="E4" s="252"/>
      <c r="F4" s="252"/>
      <c r="G4" s="252"/>
      <c r="H4" s="252"/>
      <c r="I4" s="252"/>
      <c r="J4" s="252"/>
      <c r="K4" s="252"/>
      <c r="L4" s="252"/>
      <c r="M4" s="252"/>
      <c r="N4" s="252"/>
      <c r="O4" s="252"/>
      <c r="P4" s="252"/>
      <c r="Q4" s="252"/>
      <c r="R4" s="252"/>
      <c r="S4" s="252"/>
      <c r="T4" s="252"/>
      <c r="U4" s="252"/>
      <c r="V4" s="252"/>
      <c r="W4" s="252"/>
      <c r="X4" s="401"/>
      <c r="Y4" s="401"/>
      <c r="Z4" s="401"/>
      <c r="AA4" s="401"/>
      <c r="AB4" s="401"/>
      <c r="AC4" s="401"/>
      <c r="AD4" s="401"/>
      <c r="AE4" s="401"/>
      <c r="AF4" s="401"/>
      <c r="AG4" s="401"/>
      <c r="AH4" s="401"/>
      <c r="AI4" s="401"/>
      <c r="AJ4" s="401"/>
      <c r="AK4" s="401"/>
      <c r="AL4" s="401"/>
      <c r="AM4" s="401"/>
      <c r="AN4" s="401"/>
      <c r="AO4" s="401"/>
      <c r="AP4" s="258"/>
      <c r="AQ4" s="258"/>
      <c r="AR4" s="258"/>
      <c r="AS4" s="258"/>
      <c r="AT4" s="258"/>
    </row>
    <row r="5" spans="1:48" x14ac:dyDescent="0.2">
      <c r="A5" s="54"/>
      <c r="B5" s="402" t="s">
        <v>23</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55"/>
    </row>
    <row r="6" spans="1:48" x14ac:dyDescent="0.2">
      <c r="A6" s="23"/>
      <c r="B6" s="233" t="s">
        <v>24</v>
      </c>
      <c r="C6" s="233"/>
      <c r="D6" s="233"/>
      <c r="E6" s="233"/>
      <c r="F6" s="233"/>
      <c r="G6" s="233"/>
      <c r="H6" s="233"/>
      <c r="I6" s="233"/>
      <c r="J6" s="23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4"/>
      <c r="C7" s="234"/>
      <c r="D7" s="234"/>
      <c r="E7" s="234"/>
      <c r="F7" s="234"/>
      <c r="G7" s="234"/>
      <c r="H7" s="234"/>
      <c r="I7" s="234"/>
      <c r="J7" s="23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99" t="s">
        <v>57</v>
      </c>
      <c r="C8" s="300"/>
      <c r="D8" s="300"/>
      <c r="E8" s="300"/>
      <c r="F8" s="300"/>
      <c r="G8" s="300"/>
      <c r="H8" s="300"/>
      <c r="I8" s="309"/>
      <c r="J8" s="354">
        <f>製造事業者名</f>
        <v>0</v>
      </c>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6"/>
      <c r="AT8" s="23"/>
    </row>
    <row r="9" spans="1:48" ht="12.6" thickBot="1" x14ac:dyDescent="0.25">
      <c r="A9" s="23"/>
      <c r="B9" s="301"/>
      <c r="C9" s="302"/>
      <c r="D9" s="302"/>
      <c r="E9" s="302"/>
      <c r="F9" s="302"/>
      <c r="G9" s="302"/>
      <c r="H9" s="302"/>
      <c r="I9" s="310"/>
      <c r="J9" s="357"/>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9"/>
      <c r="AT9" s="23"/>
    </row>
    <row r="10" spans="1:48" x14ac:dyDescent="0.2">
      <c r="A10" s="23"/>
      <c r="B10" s="299" t="s">
        <v>58</v>
      </c>
      <c r="C10" s="300"/>
      <c r="D10" s="300"/>
      <c r="E10" s="300"/>
      <c r="F10" s="300"/>
      <c r="G10" s="300"/>
      <c r="H10" s="300"/>
      <c r="I10" s="300"/>
      <c r="J10" s="413"/>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4"/>
      <c r="AS10" s="415"/>
      <c r="AT10" s="23"/>
      <c r="AV10" s="29" t="str">
        <f>IF(J10&lt;&gt;"","OK","必須")</f>
        <v>必須</v>
      </c>
    </row>
    <row r="11" spans="1:48" ht="12.6" thickBot="1" x14ac:dyDescent="0.25">
      <c r="A11" s="23"/>
      <c r="B11" s="301"/>
      <c r="C11" s="302"/>
      <c r="D11" s="302"/>
      <c r="E11" s="302"/>
      <c r="F11" s="302"/>
      <c r="G11" s="302"/>
      <c r="H11" s="302"/>
      <c r="I11" s="302"/>
      <c r="J11" s="416"/>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8"/>
      <c r="AT11" s="23"/>
    </row>
    <row r="12" spans="1:48" x14ac:dyDescent="0.2">
      <c r="A12" s="23"/>
      <c r="B12" s="299" t="s">
        <v>59</v>
      </c>
      <c r="C12" s="300"/>
      <c r="D12" s="300"/>
      <c r="E12" s="300"/>
      <c r="F12" s="300"/>
      <c r="G12" s="300"/>
      <c r="H12" s="300"/>
      <c r="I12" s="300"/>
      <c r="J12" s="413"/>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5"/>
      <c r="AT12" s="23"/>
      <c r="AV12" s="29" t="str">
        <f>IF(J12&lt;&gt;"","OK","必須")</f>
        <v>必須</v>
      </c>
    </row>
    <row r="13" spans="1:48" ht="12.6" thickBot="1" x14ac:dyDescent="0.25">
      <c r="A13" s="23"/>
      <c r="B13" s="301"/>
      <c r="C13" s="302"/>
      <c r="D13" s="302"/>
      <c r="E13" s="302"/>
      <c r="F13" s="302"/>
      <c r="G13" s="302"/>
      <c r="H13" s="302"/>
      <c r="I13" s="302"/>
      <c r="J13" s="416"/>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P13" s="417"/>
      <c r="AQ13" s="417"/>
      <c r="AR13" s="417"/>
      <c r="AS13" s="418"/>
      <c r="AT13" s="23"/>
    </row>
    <row r="14" spans="1:48" x14ac:dyDescent="0.2">
      <c r="A14" s="23"/>
      <c r="B14" s="299" t="s">
        <v>27</v>
      </c>
      <c r="C14" s="300"/>
      <c r="D14" s="300"/>
      <c r="E14" s="300"/>
      <c r="F14" s="300"/>
      <c r="G14" s="300"/>
      <c r="H14" s="300"/>
      <c r="I14" s="300"/>
      <c r="J14" s="419">
        <f>法人番号</f>
        <v>0</v>
      </c>
      <c r="K14" s="420"/>
      <c r="L14" s="420"/>
      <c r="M14" s="420"/>
      <c r="N14" s="420"/>
      <c r="O14" s="420"/>
      <c r="P14" s="420"/>
      <c r="Q14" s="420"/>
      <c r="R14" s="420"/>
      <c r="S14" s="420"/>
      <c r="T14" s="420"/>
      <c r="U14" s="421"/>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301"/>
      <c r="C15" s="302"/>
      <c r="D15" s="302"/>
      <c r="E15" s="302"/>
      <c r="F15" s="302"/>
      <c r="G15" s="302"/>
      <c r="H15" s="302"/>
      <c r="I15" s="302"/>
      <c r="J15" s="422"/>
      <c r="K15" s="423"/>
      <c r="L15" s="423"/>
      <c r="M15" s="423"/>
      <c r="N15" s="423"/>
      <c r="O15" s="423"/>
      <c r="P15" s="423"/>
      <c r="Q15" s="423"/>
      <c r="R15" s="423"/>
      <c r="S15" s="423"/>
      <c r="T15" s="423"/>
      <c r="U15" s="424"/>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3" t="s">
        <v>60</v>
      </c>
      <c r="C16" s="233"/>
      <c r="D16" s="233"/>
      <c r="E16" s="233"/>
      <c r="F16" s="233"/>
      <c r="G16" s="233"/>
      <c r="H16" s="233"/>
      <c r="I16" s="233"/>
      <c r="J16" s="233"/>
      <c r="K16" s="233"/>
      <c r="L16" s="233"/>
      <c r="M16" s="233"/>
      <c r="N16" s="233"/>
      <c r="O16" s="233"/>
      <c r="P16" s="233"/>
      <c r="Q16" s="233"/>
      <c r="R16" s="23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4"/>
      <c r="C17" s="234"/>
      <c r="D17" s="234"/>
      <c r="E17" s="234"/>
      <c r="F17" s="234"/>
      <c r="G17" s="234"/>
      <c r="H17" s="234"/>
      <c r="I17" s="234"/>
      <c r="J17" s="233"/>
      <c r="K17" s="233"/>
      <c r="L17" s="233"/>
      <c r="M17" s="233"/>
      <c r="N17" s="233"/>
      <c r="O17" s="233"/>
      <c r="P17" s="233"/>
      <c r="Q17" s="233"/>
      <c r="R17" s="23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5" t="s">
        <v>61</v>
      </c>
      <c r="C18" s="300"/>
      <c r="D18" s="300"/>
      <c r="E18" s="300"/>
      <c r="F18" s="300"/>
      <c r="G18" s="300"/>
      <c r="H18" s="300"/>
      <c r="I18" s="300"/>
      <c r="J18" s="410"/>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9"/>
      <c r="AT18" s="23"/>
    </row>
    <row r="19" spans="1:58" x14ac:dyDescent="0.2">
      <c r="A19" s="23"/>
      <c r="B19" s="315"/>
      <c r="C19" s="316"/>
      <c r="D19" s="316"/>
      <c r="E19" s="316"/>
      <c r="F19" s="316"/>
      <c r="G19" s="316"/>
      <c r="H19" s="316"/>
      <c r="I19" s="316"/>
      <c r="J19" s="360"/>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2"/>
      <c r="AT19" s="23"/>
      <c r="AV19" s="29" t="str">
        <f>IF(J18&lt;&gt;"","OK","必須")</f>
        <v>必須</v>
      </c>
    </row>
    <row r="20" spans="1:58" x14ac:dyDescent="0.2">
      <c r="A20" s="23"/>
      <c r="B20" s="315"/>
      <c r="C20" s="316"/>
      <c r="D20" s="316"/>
      <c r="E20" s="316"/>
      <c r="F20" s="316"/>
      <c r="G20" s="316"/>
      <c r="H20" s="316"/>
      <c r="I20" s="316"/>
      <c r="J20" s="360"/>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2"/>
      <c r="AT20" s="23"/>
    </row>
    <row r="21" spans="1:58" ht="12.6" thickBot="1" x14ac:dyDescent="0.25">
      <c r="A21" s="23"/>
      <c r="B21" s="301"/>
      <c r="C21" s="302"/>
      <c r="D21" s="302"/>
      <c r="E21" s="302"/>
      <c r="F21" s="302"/>
      <c r="G21" s="303"/>
      <c r="H21" s="303"/>
      <c r="I21" s="303"/>
      <c r="J21" s="411"/>
      <c r="K21" s="412"/>
      <c r="L21" s="412"/>
      <c r="M21" s="412"/>
      <c r="N21" s="412"/>
      <c r="O21" s="412"/>
      <c r="P21" s="412"/>
      <c r="Q21" s="412"/>
      <c r="R21" s="412"/>
      <c r="S21" s="412"/>
      <c r="T21" s="412"/>
      <c r="U21" s="412"/>
      <c r="V21" s="412"/>
      <c r="W21" s="412"/>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2"/>
      <c r="AT21" s="23"/>
    </row>
    <row r="22" spans="1:58" x14ac:dyDescent="0.2">
      <c r="A22" s="23"/>
      <c r="B22" s="287" t="s">
        <v>49</v>
      </c>
      <c r="C22" s="287"/>
      <c r="D22" s="287"/>
      <c r="E22" s="287"/>
      <c r="F22" s="287"/>
      <c r="G22" s="287"/>
      <c r="H22" s="287"/>
      <c r="I22" s="287"/>
      <c r="J22" s="287"/>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87"/>
      <c r="C23" s="287"/>
      <c r="D23" s="287"/>
      <c r="E23" s="287"/>
      <c r="F23" s="287"/>
      <c r="G23" s="287"/>
      <c r="H23" s="287"/>
      <c r="I23" s="287"/>
      <c r="J23" s="287"/>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3" t="s">
        <v>50</v>
      </c>
      <c r="C24" s="233"/>
      <c r="D24" s="233"/>
      <c r="E24" s="233"/>
      <c r="F24" s="233"/>
      <c r="G24" s="408"/>
      <c r="H24" s="408"/>
      <c r="I24" s="408"/>
      <c r="J24" s="408"/>
      <c r="K24" s="408"/>
      <c r="L24" s="408"/>
      <c r="M24" s="408"/>
      <c r="N24" s="408"/>
      <c r="O24" s="408"/>
      <c r="P24" s="408"/>
      <c r="Q24" s="408"/>
      <c r="R24" s="408"/>
      <c r="S24" s="408"/>
      <c r="T24" s="408"/>
      <c r="U24" s="408"/>
      <c r="V24" s="408"/>
      <c r="W24" s="408"/>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
    </row>
    <row r="25" spans="1:58" ht="12.6" thickBot="1" x14ac:dyDescent="0.25">
      <c r="A25" s="23"/>
      <c r="B25" s="234"/>
      <c r="C25" s="234"/>
      <c r="D25" s="234"/>
      <c r="E25" s="234"/>
      <c r="F25" s="234"/>
      <c r="G25" s="409"/>
      <c r="H25" s="409"/>
      <c r="I25" s="409"/>
      <c r="J25" s="409"/>
      <c r="K25" s="409"/>
      <c r="L25" s="409"/>
      <c r="M25" s="409"/>
      <c r="N25" s="409"/>
      <c r="O25" s="409"/>
      <c r="P25" s="409"/>
      <c r="Q25" s="409"/>
      <c r="R25" s="409"/>
      <c r="S25" s="409"/>
      <c r="T25" s="409"/>
      <c r="U25" s="409"/>
      <c r="V25" s="409"/>
      <c r="W25" s="409"/>
      <c r="X25" s="234"/>
      <c r="Y25" s="234"/>
      <c r="Z25" s="234"/>
      <c r="AA25" s="234"/>
      <c r="AB25" s="234"/>
      <c r="AC25" s="234"/>
      <c r="AD25" s="234"/>
      <c r="AE25" s="234"/>
      <c r="AF25" s="234"/>
      <c r="AG25" s="234"/>
      <c r="AH25" s="234"/>
      <c r="AI25" s="234"/>
      <c r="AJ25" s="234"/>
      <c r="AK25" s="234"/>
      <c r="AL25" s="234"/>
      <c r="AM25" s="234"/>
      <c r="AN25" s="234"/>
      <c r="AO25" s="234"/>
      <c r="AP25" s="234"/>
      <c r="AQ25" s="234"/>
      <c r="AR25" s="233"/>
      <c r="AS25" s="233"/>
      <c r="AT25" s="23"/>
    </row>
    <row r="26" spans="1:58" ht="12" customHeight="1" x14ac:dyDescent="0.2">
      <c r="A26" s="23"/>
      <c r="B26" s="235" t="s">
        <v>185</v>
      </c>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7"/>
      <c r="AR26" s="242"/>
      <c r="AS26" s="243"/>
      <c r="AT26" s="23"/>
      <c r="AV26" s="29"/>
    </row>
    <row r="27" spans="1:58" ht="12" customHeight="1" x14ac:dyDescent="0.2">
      <c r="A27" s="23"/>
      <c r="B27" s="238"/>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9"/>
      <c r="AR27" s="244"/>
      <c r="AS27" s="245"/>
      <c r="AT27" s="23"/>
      <c r="AU27" s="31" t="b">
        <v>0</v>
      </c>
      <c r="AV27" s="29" t="str">
        <f>IF(AU27,"OK","必須")</f>
        <v>必須</v>
      </c>
    </row>
    <row r="28" spans="1:58" ht="12" customHeight="1" x14ac:dyDescent="0.2">
      <c r="A28" s="23"/>
      <c r="B28" s="238"/>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9"/>
      <c r="AR28" s="244"/>
      <c r="AS28" s="245"/>
      <c r="AT28" s="23"/>
      <c r="AV28" s="29"/>
    </row>
    <row r="29" spans="1:58" ht="12" customHeight="1" x14ac:dyDescent="0.2">
      <c r="A29" s="23"/>
      <c r="B29" s="238"/>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9"/>
      <c r="AR29" s="244"/>
      <c r="AS29" s="245"/>
      <c r="AT29" s="23"/>
      <c r="AV29" s="29"/>
    </row>
    <row r="30" spans="1:58" ht="12" customHeight="1" thickBot="1" x14ac:dyDescent="0.25">
      <c r="A30" s="23"/>
      <c r="B30" s="240"/>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241"/>
      <c r="AR30" s="246"/>
      <c r="AS30" s="247"/>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BrxUwPIeOuC+F3HNwaP6ox+rrt2gjXS4uXMumIkAeVeuqzhGYcWGSknlF1W6YWN8pwYmX5YVE+kIRcWc9KOTLA==" saltValue="TMMdtzZKtSGN246vxqo2Tg=="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3" t="s">
        <v>62</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c r="AS1" s="464"/>
      <c r="AT1" s="464"/>
      <c r="AU1" s="464"/>
      <c r="AV1" s="464"/>
      <c r="AW1" s="465"/>
    </row>
    <row r="2" spans="1:49" ht="12" customHeight="1" x14ac:dyDescent="0.2">
      <c r="A2" s="466"/>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c r="AV2" s="467"/>
      <c r="AW2" s="468"/>
    </row>
    <row r="3" spans="1:49" x14ac:dyDescent="0.2">
      <c r="A3" s="236" t="str">
        <f>"【"&amp;製品カテゴリ&amp;"】"</f>
        <v>【感熱フィルム向けラベルレス印字装置】</v>
      </c>
      <c r="B3" s="236"/>
      <c r="C3" s="236"/>
      <c r="D3" s="236"/>
      <c r="E3" s="236"/>
      <c r="F3" s="236"/>
      <c r="G3" s="236"/>
      <c r="H3" s="236"/>
      <c r="I3" s="236"/>
      <c r="J3" s="236"/>
      <c r="K3" s="236"/>
      <c r="L3" s="236"/>
      <c r="M3" s="236"/>
      <c r="N3" s="236"/>
      <c r="O3" s="236"/>
      <c r="P3" s="236"/>
      <c r="Q3" s="236"/>
      <c r="R3" s="236"/>
      <c r="S3" s="236"/>
      <c r="T3" s="236"/>
      <c r="U3" s="236"/>
      <c r="V3" s="236"/>
      <c r="W3" s="236"/>
      <c r="X3" s="236"/>
      <c r="Y3" s="23"/>
      <c r="Z3" s="23"/>
      <c r="AA3" s="23"/>
      <c r="AB3" s="23"/>
      <c r="AC3" s="23"/>
      <c r="AD3" s="23"/>
      <c r="AE3" s="23"/>
      <c r="AF3" s="23"/>
      <c r="AG3" s="23"/>
      <c r="AH3" s="23"/>
      <c r="AI3" s="23"/>
      <c r="AJ3" s="23"/>
      <c r="AK3" s="23"/>
      <c r="AL3" s="23"/>
      <c r="AM3" s="23"/>
      <c r="AN3" s="23"/>
      <c r="AO3" s="23"/>
      <c r="AP3" s="23"/>
      <c r="AQ3" s="23"/>
      <c r="AR3" s="23"/>
      <c r="AS3" s="257" t="s">
        <v>22</v>
      </c>
      <c r="AT3" s="257"/>
      <c r="AU3" s="257"/>
      <c r="AV3" s="257"/>
      <c r="AW3" s="257"/>
    </row>
    <row r="4" spans="1:49" x14ac:dyDescent="0.2">
      <c r="A4" s="233"/>
      <c r="B4" s="233"/>
      <c r="C4" s="233"/>
      <c r="D4" s="233"/>
      <c r="E4" s="233"/>
      <c r="F4" s="233"/>
      <c r="G4" s="233"/>
      <c r="H4" s="233"/>
      <c r="I4" s="233"/>
      <c r="J4" s="233"/>
      <c r="K4" s="233"/>
      <c r="L4" s="233"/>
      <c r="M4" s="233"/>
      <c r="N4" s="233"/>
      <c r="O4" s="233"/>
      <c r="P4" s="233"/>
      <c r="Q4" s="233"/>
      <c r="R4" s="233"/>
      <c r="S4" s="233"/>
      <c r="T4" s="233"/>
      <c r="U4" s="233"/>
      <c r="V4" s="233"/>
      <c r="W4" s="233"/>
      <c r="X4" s="233"/>
      <c r="Y4" s="23"/>
      <c r="Z4" s="23"/>
      <c r="AA4" s="23"/>
      <c r="AB4" s="23"/>
      <c r="AC4" s="23"/>
      <c r="AD4" s="23"/>
      <c r="AE4" s="23"/>
      <c r="AF4" s="23"/>
      <c r="AG4" s="23"/>
      <c r="AH4" s="23"/>
      <c r="AI4" s="23"/>
      <c r="AJ4" s="23"/>
      <c r="AK4" s="23"/>
      <c r="AL4" s="23"/>
      <c r="AM4" s="23"/>
      <c r="AN4" s="23"/>
      <c r="AO4" s="23"/>
      <c r="AP4" s="23"/>
      <c r="AQ4" s="23"/>
      <c r="AR4" s="23"/>
      <c r="AS4" s="258"/>
      <c r="AT4" s="258"/>
      <c r="AU4" s="258"/>
      <c r="AV4" s="258"/>
      <c r="AW4" s="258"/>
    </row>
    <row r="5" spans="1:49" x14ac:dyDescent="0.2">
      <c r="A5" s="23"/>
      <c r="B5" s="233" t="s">
        <v>63</v>
      </c>
      <c r="C5" s="233"/>
      <c r="D5" s="233"/>
      <c r="E5" s="233"/>
      <c r="F5" s="233"/>
      <c r="G5" s="233"/>
      <c r="H5" s="233"/>
      <c r="I5" s="233"/>
      <c r="J5" s="233"/>
      <c r="K5" s="233"/>
      <c r="L5" s="233"/>
      <c r="M5" s="233"/>
      <c r="N5" s="233"/>
      <c r="O5" s="233"/>
      <c r="P5" s="233"/>
      <c r="Q5" s="233"/>
      <c r="R5" s="233"/>
      <c r="S5" s="233"/>
      <c r="T5" s="233"/>
      <c r="U5" s="233"/>
      <c r="V5" s="233"/>
      <c r="W5" s="233"/>
      <c r="X5" s="233"/>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3"/>
      <c r="C6" s="233"/>
      <c r="D6" s="233"/>
      <c r="E6" s="233"/>
      <c r="F6" s="233"/>
      <c r="G6" s="233"/>
      <c r="H6" s="233"/>
      <c r="I6" s="233"/>
      <c r="J6" s="233"/>
      <c r="K6" s="233"/>
      <c r="L6" s="233"/>
      <c r="M6" s="233"/>
      <c r="N6" s="233"/>
      <c r="O6" s="233"/>
      <c r="P6" s="233"/>
      <c r="Q6" s="233"/>
      <c r="R6" s="233"/>
      <c r="S6" s="233"/>
      <c r="T6" s="233"/>
      <c r="U6" s="233"/>
      <c r="V6" s="233"/>
      <c r="W6" s="233"/>
      <c r="X6" s="233"/>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70" t="s">
        <v>122</v>
      </c>
      <c r="C7" s="470"/>
      <c r="D7" s="470"/>
      <c r="E7" s="470"/>
      <c r="F7" s="470"/>
      <c r="G7" s="470"/>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470"/>
      <c r="AT7" s="470"/>
      <c r="AU7" s="470"/>
      <c r="AV7" s="470"/>
      <c r="AW7" s="23"/>
    </row>
    <row r="8" spans="1:49" x14ac:dyDescent="0.2">
      <c r="A8" s="23"/>
      <c r="B8" s="471"/>
      <c r="C8" s="471"/>
      <c r="D8" s="471"/>
      <c r="E8" s="471"/>
      <c r="F8" s="471"/>
      <c r="G8" s="471"/>
      <c r="H8" s="471"/>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I8" s="471"/>
      <c r="AJ8" s="471"/>
      <c r="AK8" s="471"/>
      <c r="AL8" s="471"/>
      <c r="AM8" s="471"/>
      <c r="AN8" s="471"/>
      <c r="AO8" s="471"/>
      <c r="AP8" s="471"/>
      <c r="AQ8" s="471"/>
      <c r="AR8" s="471"/>
      <c r="AS8" s="471"/>
      <c r="AT8" s="471"/>
      <c r="AU8" s="471"/>
      <c r="AV8" s="471"/>
      <c r="AW8" s="23"/>
    </row>
    <row r="9" spans="1:49" x14ac:dyDescent="0.2">
      <c r="A9" s="23"/>
      <c r="B9" s="469" t="s">
        <v>53</v>
      </c>
      <c r="C9" s="469"/>
      <c r="D9" s="299" t="s">
        <v>64</v>
      </c>
      <c r="E9" s="300"/>
      <c r="F9" s="309"/>
      <c r="G9" s="469" t="s">
        <v>65</v>
      </c>
      <c r="H9" s="469"/>
      <c r="I9" s="469"/>
      <c r="J9" s="469"/>
      <c r="K9" s="469"/>
      <c r="L9" s="469"/>
      <c r="M9" s="469"/>
      <c r="N9" s="469"/>
      <c r="O9" s="469"/>
      <c r="P9" s="469"/>
      <c r="Q9" s="469"/>
      <c r="R9" s="469"/>
      <c r="S9" s="469"/>
      <c r="T9" s="469"/>
      <c r="U9" s="469"/>
      <c r="V9" s="469"/>
      <c r="W9" s="469"/>
      <c r="X9" s="469"/>
      <c r="Y9" s="469" t="s">
        <v>66</v>
      </c>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23"/>
    </row>
    <row r="10" spans="1:49" x14ac:dyDescent="0.2">
      <c r="A10" s="23"/>
      <c r="B10" s="469"/>
      <c r="C10" s="469"/>
      <c r="D10" s="301"/>
      <c r="E10" s="302"/>
      <c r="F10" s="310"/>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c r="AS10" s="469"/>
      <c r="AT10" s="469"/>
      <c r="AU10" s="469"/>
      <c r="AV10" s="469"/>
      <c r="AW10" s="23"/>
    </row>
    <row r="11" spans="1:49" x14ac:dyDescent="0.2">
      <c r="A11" s="23"/>
      <c r="B11" s="448" t="s">
        <v>67</v>
      </c>
      <c r="C11" s="449"/>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50"/>
      <c r="AW11" s="23"/>
    </row>
    <row r="12" spans="1:49" x14ac:dyDescent="0.2">
      <c r="A12" s="23"/>
      <c r="B12" s="451"/>
      <c r="C12" s="452"/>
      <c r="D12" s="452"/>
      <c r="E12" s="452"/>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2"/>
      <c r="AR12" s="452"/>
      <c r="AS12" s="452"/>
      <c r="AT12" s="452"/>
      <c r="AU12" s="452"/>
      <c r="AV12" s="453"/>
      <c r="AW12" s="23"/>
    </row>
    <row r="13" spans="1:49" ht="12" customHeight="1" x14ac:dyDescent="0.2">
      <c r="A13" s="23"/>
      <c r="B13" s="435">
        <v>1</v>
      </c>
      <c r="C13" s="436"/>
      <c r="D13" s="24"/>
      <c r="E13" s="24"/>
      <c r="F13" s="24"/>
      <c r="G13" s="427" t="s">
        <v>137</v>
      </c>
      <c r="H13" s="428"/>
      <c r="I13" s="428"/>
      <c r="J13" s="428"/>
      <c r="K13" s="428"/>
      <c r="L13" s="428"/>
      <c r="M13" s="428"/>
      <c r="N13" s="428"/>
      <c r="O13" s="428"/>
      <c r="P13" s="428"/>
      <c r="Q13" s="428"/>
      <c r="R13" s="428"/>
      <c r="S13" s="428"/>
      <c r="T13" s="428"/>
      <c r="U13" s="428"/>
      <c r="V13" s="428"/>
      <c r="W13" s="428"/>
      <c r="X13" s="429"/>
      <c r="Y13" s="427" t="s">
        <v>138</v>
      </c>
      <c r="Z13" s="428"/>
      <c r="AA13" s="428"/>
      <c r="AB13" s="428"/>
      <c r="AC13" s="428"/>
      <c r="AD13" s="428"/>
      <c r="AE13" s="428"/>
      <c r="AF13" s="428"/>
      <c r="AG13" s="428"/>
      <c r="AH13" s="428"/>
      <c r="AI13" s="428"/>
      <c r="AJ13" s="428"/>
      <c r="AK13" s="428"/>
      <c r="AL13" s="428"/>
      <c r="AM13" s="428"/>
      <c r="AN13" s="428"/>
      <c r="AO13" s="428"/>
      <c r="AP13" s="428"/>
      <c r="AQ13" s="428"/>
      <c r="AR13" s="428"/>
      <c r="AS13" s="428"/>
      <c r="AT13" s="428"/>
      <c r="AU13" s="428"/>
      <c r="AV13" s="429"/>
      <c r="AW13" s="23"/>
    </row>
    <row r="14" spans="1:49" x14ac:dyDescent="0.2">
      <c r="A14" s="23"/>
      <c r="B14" s="435"/>
      <c r="C14" s="436"/>
      <c r="D14" s="24"/>
      <c r="E14" s="24"/>
      <c r="F14" s="24"/>
      <c r="G14" s="427"/>
      <c r="H14" s="428"/>
      <c r="I14" s="428"/>
      <c r="J14" s="428"/>
      <c r="K14" s="428"/>
      <c r="L14" s="428"/>
      <c r="M14" s="428"/>
      <c r="N14" s="428"/>
      <c r="O14" s="428"/>
      <c r="P14" s="428"/>
      <c r="Q14" s="428"/>
      <c r="R14" s="428"/>
      <c r="S14" s="428"/>
      <c r="T14" s="428"/>
      <c r="U14" s="428"/>
      <c r="V14" s="428"/>
      <c r="W14" s="428"/>
      <c r="X14" s="429"/>
      <c r="Y14" s="427"/>
      <c r="Z14" s="428"/>
      <c r="AA14" s="428"/>
      <c r="AB14" s="428"/>
      <c r="AC14" s="428"/>
      <c r="AD14" s="428"/>
      <c r="AE14" s="428"/>
      <c r="AF14" s="428"/>
      <c r="AG14" s="428"/>
      <c r="AH14" s="428"/>
      <c r="AI14" s="428"/>
      <c r="AJ14" s="428"/>
      <c r="AK14" s="428"/>
      <c r="AL14" s="428"/>
      <c r="AM14" s="428"/>
      <c r="AN14" s="428"/>
      <c r="AO14" s="428"/>
      <c r="AP14" s="428"/>
      <c r="AQ14" s="428"/>
      <c r="AR14" s="428"/>
      <c r="AS14" s="428"/>
      <c r="AT14" s="428"/>
      <c r="AU14" s="428"/>
      <c r="AV14" s="429"/>
      <c r="AW14" s="23"/>
    </row>
    <row r="15" spans="1:49" x14ac:dyDescent="0.2">
      <c r="A15" s="23"/>
      <c r="B15" s="435"/>
      <c r="C15" s="436"/>
      <c r="D15" s="24"/>
      <c r="E15" s="24"/>
      <c r="F15" s="24"/>
      <c r="G15" s="427"/>
      <c r="H15" s="428"/>
      <c r="I15" s="428"/>
      <c r="J15" s="428"/>
      <c r="K15" s="428"/>
      <c r="L15" s="428"/>
      <c r="M15" s="428"/>
      <c r="N15" s="428"/>
      <c r="O15" s="428"/>
      <c r="P15" s="428"/>
      <c r="Q15" s="428"/>
      <c r="R15" s="428"/>
      <c r="S15" s="428"/>
      <c r="T15" s="428"/>
      <c r="U15" s="428"/>
      <c r="V15" s="428"/>
      <c r="W15" s="428"/>
      <c r="X15" s="429"/>
      <c r="Y15" s="427"/>
      <c r="Z15" s="428"/>
      <c r="AA15" s="428"/>
      <c r="AB15" s="428"/>
      <c r="AC15" s="428"/>
      <c r="AD15" s="428"/>
      <c r="AE15" s="428"/>
      <c r="AF15" s="428"/>
      <c r="AG15" s="428"/>
      <c r="AH15" s="428"/>
      <c r="AI15" s="428"/>
      <c r="AJ15" s="428"/>
      <c r="AK15" s="428"/>
      <c r="AL15" s="428"/>
      <c r="AM15" s="428"/>
      <c r="AN15" s="428"/>
      <c r="AO15" s="428"/>
      <c r="AP15" s="428"/>
      <c r="AQ15" s="428"/>
      <c r="AR15" s="428"/>
      <c r="AS15" s="428"/>
      <c r="AT15" s="428"/>
      <c r="AU15" s="428"/>
      <c r="AV15" s="429"/>
      <c r="AW15" s="23"/>
    </row>
    <row r="16" spans="1:49" x14ac:dyDescent="0.2">
      <c r="A16" s="23"/>
      <c r="B16" s="435"/>
      <c r="C16" s="436"/>
      <c r="D16" s="24"/>
      <c r="E16" s="24"/>
      <c r="F16" s="24"/>
      <c r="G16" s="427"/>
      <c r="H16" s="428"/>
      <c r="I16" s="428"/>
      <c r="J16" s="428"/>
      <c r="K16" s="428"/>
      <c r="L16" s="428"/>
      <c r="M16" s="428"/>
      <c r="N16" s="428"/>
      <c r="O16" s="428"/>
      <c r="P16" s="428"/>
      <c r="Q16" s="428"/>
      <c r="R16" s="428"/>
      <c r="S16" s="428"/>
      <c r="T16" s="428"/>
      <c r="U16" s="428"/>
      <c r="V16" s="428"/>
      <c r="W16" s="428"/>
      <c r="X16" s="429"/>
      <c r="Y16" s="427"/>
      <c r="Z16" s="428"/>
      <c r="AA16" s="428"/>
      <c r="AB16" s="428"/>
      <c r="AC16" s="428"/>
      <c r="AD16" s="428"/>
      <c r="AE16" s="428"/>
      <c r="AF16" s="428"/>
      <c r="AG16" s="428"/>
      <c r="AH16" s="428"/>
      <c r="AI16" s="428"/>
      <c r="AJ16" s="428"/>
      <c r="AK16" s="428"/>
      <c r="AL16" s="428"/>
      <c r="AM16" s="428"/>
      <c r="AN16" s="428"/>
      <c r="AO16" s="428"/>
      <c r="AP16" s="428"/>
      <c r="AQ16" s="428"/>
      <c r="AR16" s="428"/>
      <c r="AS16" s="428"/>
      <c r="AT16" s="428"/>
      <c r="AU16" s="428"/>
      <c r="AV16" s="429"/>
      <c r="AW16" s="23"/>
    </row>
    <row r="17" spans="1:49" x14ac:dyDescent="0.2">
      <c r="A17" s="23"/>
      <c r="B17" s="435"/>
      <c r="C17" s="436"/>
      <c r="D17" s="24"/>
      <c r="E17" s="24"/>
      <c r="F17" s="24"/>
      <c r="G17" s="427"/>
      <c r="H17" s="428"/>
      <c r="I17" s="428"/>
      <c r="J17" s="428"/>
      <c r="K17" s="428"/>
      <c r="L17" s="428"/>
      <c r="M17" s="428"/>
      <c r="N17" s="428"/>
      <c r="O17" s="428"/>
      <c r="P17" s="428"/>
      <c r="Q17" s="428"/>
      <c r="R17" s="428"/>
      <c r="S17" s="428"/>
      <c r="T17" s="428"/>
      <c r="U17" s="428"/>
      <c r="V17" s="428"/>
      <c r="W17" s="428"/>
      <c r="X17" s="429"/>
      <c r="Y17" s="427"/>
      <c r="Z17" s="428"/>
      <c r="AA17" s="428"/>
      <c r="AB17" s="428"/>
      <c r="AC17" s="428"/>
      <c r="AD17" s="428"/>
      <c r="AE17" s="428"/>
      <c r="AF17" s="428"/>
      <c r="AG17" s="428"/>
      <c r="AH17" s="428"/>
      <c r="AI17" s="428"/>
      <c r="AJ17" s="428"/>
      <c r="AK17" s="428"/>
      <c r="AL17" s="428"/>
      <c r="AM17" s="428"/>
      <c r="AN17" s="428"/>
      <c r="AO17" s="428"/>
      <c r="AP17" s="428"/>
      <c r="AQ17" s="428"/>
      <c r="AR17" s="428"/>
      <c r="AS17" s="428"/>
      <c r="AT17" s="428"/>
      <c r="AU17" s="428"/>
      <c r="AV17" s="429"/>
      <c r="AW17" s="23"/>
    </row>
    <row r="18" spans="1:49" x14ac:dyDescent="0.2">
      <c r="A18" s="23"/>
      <c r="B18" s="435"/>
      <c r="C18" s="436"/>
      <c r="D18" s="24"/>
      <c r="E18" s="24"/>
      <c r="F18" s="24"/>
      <c r="G18" s="427"/>
      <c r="H18" s="428"/>
      <c r="I18" s="428"/>
      <c r="J18" s="428"/>
      <c r="K18" s="428"/>
      <c r="L18" s="428"/>
      <c r="M18" s="428"/>
      <c r="N18" s="428"/>
      <c r="O18" s="428"/>
      <c r="P18" s="428"/>
      <c r="Q18" s="428"/>
      <c r="R18" s="428"/>
      <c r="S18" s="428"/>
      <c r="T18" s="428"/>
      <c r="U18" s="428"/>
      <c r="V18" s="428"/>
      <c r="W18" s="428"/>
      <c r="X18" s="429"/>
      <c r="Y18" s="427"/>
      <c r="Z18" s="428"/>
      <c r="AA18" s="428"/>
      <c r="AB18" s="428"/>
      <c r="AC18" s="428"/>
      <c r="AD18" s="428"/>
      <c r="AE18" s="428"/>
      <c r="AF18" s="428"/>
      <c r="AG18" s="428"/>
      <c r="AH18" s="428"/>
      <c r="AI18" s="428"/>
      <c r="AJ18" s="428"/>
      <c r="AK18" s="428"/>
      <c r="AL18" s="428"/>
      <c r="AM18" s="428"/>
      <c r="AN18" s="428"/>
      <c r="AO18" s="428"/>
      <c r="AP18" s="428"/>
      <c r="AQ18" s="428"/>
      <c r="AR18" s="428"/>
      <c r="AS18" s="428"/>
      <c r="AT18" s="428"/>
      <c r="AU18" s="428"/>
      <c r="AV18" s="429"/>
      <c r="AW18" s="23"/>
    </row>
    <row r="19" spans="1:49" x14ac:dyDescent="0.2">
      <c r="A19" s="23"/>
      <c r="B19" s="437"/>
      <c r="C19" s="438"/>
      <c r="D19" s="22"/>
      <c r="E19" s="22"/>
      <c r="F19" s="22"/>
      <c r="G19" s="430"/>
      <c r="H19" s="431"/>
      <c r="I19" s="431"/>
      <c r="J19" s="431"/>
      <c r="K19" s="431"/>
      <c r="L19" s="431"/>
      <c r="M19" s="431"/>
      <c r="N19" s="431"/>
      <c r="O19" s="431"/>
      <c r="P19" s="431"/>
      <c r="Q19" s="431"/>
      <c r="R19" s="431"/>
      <c r="S19" s="431"/>
      <c r="T19" s="431"/>
      <c r="U19" s="431"/>
      <c r="V19" s="431"/>
      <c r="W19" s="431"/>
      <c r="X19" s="432"/>
      <c r="Y19" s="430"/>
      <c r="Z19" s="431"/>
      <c r="AA19" s="431"/>
      <c r="AB19" s="431"/>
      <c r="AC19" s="431"/>
      <c r="AD19" s="431"/>
      <c r="AE19" s="431"/>
      <c r="AF19" s="431"/>
      <c r="AG19" s="431"/>
      <c r="AH19" s="431"/>
      <c r="AI19" s="431"/>
      <c r="AJ19" s="431"/>
      <c r="AK19" s="431"/>
      <c r="AL19" s="431"/>
      <c r="AM19" s="431"/>
      <c r="AN19" s="431"/>
      <c r="AO19" s="431"/>
      <c r="AP19" s="431"/>
      <c r="AQ19" s="431"/>
      <c r="AR19" s="431"/>
      <c r="AS19" s="431"/>
      <c r="AT19" s="431"/>
      <c r="AU19" s="431"/>
      <c r="AV19" s="432"/>
      <c r="AW19" s="23"/>
    </row>
    <row r="20" spans="1:49" x14ac:dyDescent="0.2">
      <c r="A20" s="23"/>
      <c r="B20" s="448" t="s">
        <v>68</v>
      </c>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49"/>
      <c r="AN20" s="449"/>
      <c r="AO20" s="449"/>
      <c r="AP20" s="449"/>
      <c r="AQ20" s="449"/>
      <c r="AR20" s="449"/>
      <c r="AS20" s="449"/>
      <c r="AT20" s="449"/>
      <c r="AU20" s="449"/>
      <c r="AV20" s="450"/>
      <c r="AW20" s="23"/>
    </row>
    <row r="21" spans="1:49" x14ac:dyDescent="0.2">
      <c r="A21" s="23"/>
      <c r="B21" s="451"/>
      <c r="C21" s="452"/>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52"/>
      <c r="AM21" s="452"/>
      <c r="AN21" s="452"/>
      <c r="AO21" s="452"/>
      <c r="AP21" s="452"/>
      <c r="AQ21" s="452"/>
      <c r="AR21" s="452"/>
      <c r="AS21" s="452"/>
      <c r="AT21" s="452"/>
      <c r="AU21" s="452"/>
      <c r="AV21" s="453"/>
      <c r="AW21" s="23"/>
    </row>
    <row r="22" spans="1:49" x14ac:dyDescent="0.2">
      <c r="A22" s="23"/>
      <c r="B22" s="433">
        <v>2</v>
      </c>
      <c r="C22" s="434"/>
      <c r="D22" s="21"/>
      <c r="E22" s="21"/>
      <c r="F22" s="21"/>
      <c r="G22" s="235" t="s">
        <v>69</v>
      </c>
      <c r="H22" s="425"/>
      <c r="I22" s="425"/>
      <c r="J22" s="425"/>
      <c r="K22" s="425"/>
      <c r="L22" s="425"/>
      <c r="M22" s="425"/>
      <c r="N22" s="425"/>
      <c r="O22" s="425"/>
      <c r="P22" s="425"/>
      <c r="Q22" s="425"/>
      <c r="R22" s="425"/>
      <c r="S22" s="425"/>
      <c r="T22" s="425"/>
      <c r="U22" s="425"/>
      <c r="V22" s="425"/>
      <c r="W22" s="425"/>
      <c r="X22" s="426"/>
      <c r="Y22" s="235" t="s">
        <v>70</v>
      </c>
      <c r="Z22" s="425"/>
      <c r="AA22" s="425"/>
      <c r="AB22" s="425"/>
      <c r="AC22" s="425"/>
      <c r="AD22" s="425"/>
      <c r="AE22" s="425"/>
      <c r="AF22" s="425"/>
      <c r="AG22" s="425"/>
      <c r="AH22" s="425"/>
      <c r="AI22" s="425"/>
      <c r="AJ22" s="425"/>
      <c r="AK22" s="425"/>
      <c r="AL22" s="425"/>
      <c r="AM22" s="425"/>
      <c r="AN22" s="425"/>
      <c r="AO22" s="425"/>
      <c r="AP22" s="425"/>
      <c r="AQ22" s="425"/>
      <c r="AR22" s="425"/>
      <c r="AS22" s="425"/>
      <c r="AT22" s="425"/>
      <c r="AU22" s="425"/>
      <c r="AV22" s="426"/>
      <c r="AW22" s="23"/>
    </row>
    <row r="23" spans="1:49" x14ac:dyDescent="0.2">
      <c r="A23" s="23"/>
      <c r="B23" s="435"/>
      <c r="C23" s="436"/>
      <c r="D23" s="24"/>
      <c r="E23" s="24"/>
      <c r="F23" s="24"/>
      <c r="G23" s="427"/>
      <c r="H23" s="428"/>
      <c r="I23" s="428"/>
      <c r="J23" s="428"/>
      <c r="K23" s="428"/>
      <c r="L23" s="428"/>
      <c r="M23" s="428"/>
      <c r="N23" s="428"/>
      <c r="O23" s="428"/>
      <c r="P23" s="428"/>
      <c r="Q23" s="428"/>
      <c r="R23" s="428"/>
      <c r="S23" s="428"/>
      <c r="T23" s="428"/>
      <c r="U23" s="428"/>
      <c r="V23" s="428"/>
      <c r="W23" s="428"/>
      <c r="X23" s="429"/>
      <c r="Y23" s="427"/>
      <c r="Z23" s="428"/>
      <c r="AA23" s="428"/>
      <c r="AB23" s="428"/>
      <c r="AC23" s="428"/>
      <c r="AD23" s="428"/>
      <c r="AE23" s="428"/>
      <c r="AF23" s="428"/>
      <c r="AG23" s="428"/>
      <c r="AH23" s="428"/>
      <c r="AI23" s="428"/>
      <c r="AJ23" s="428"/>
      <c r="AK23" s="428"/>
      <c r="AL23" s="428"/>
      <c r="AM23" s="428"/>
      <c r="AN23" s="428"/>
      <c r="AO23" s="428"/>
      <c r="AP23" s="428"/>
      <c r="AQ23" s="428"/>
      <c r="AR23" s="428"/>
      <c r="AS23" s="428"/>
      <c r="AT23" s="428"/>
      <c r="AU23" s="428"/>
      <c r="AV23" s="429"/>
      <c r="AW23" s="23"/>
    </row>
    <row r="24" spans="1:49" x14ac:dyDescent="0.2">
      <c r="A24" s="23"/>
      <c r="B24" s="435"/>
      <c r="C24" s="436"/>
      <c r="D24" s="24"/>
      <c r="E24" s="24"/>
      <c r="F24" s="24"/>
      <c r="G24" s="427"/>
      <c r="H24" s="428"/>
      <c r="I24" s="428"/>
      <c r="J24" s="428"/>
      <c r="K24" s="428"/>
      <c r="L24" s="428"/>
      <c r="M24" s="428"/>
      <c r="N24" s="428"/>
      <c r="O24" s="428"/>
      <c r="P24" s="428"/>
      <c r="Q24" s="428"/>
      <c r="R24" s="428"/>
      <c r="S24" s="428"/>
      <c r="T24" s="428"/>
      <c r="U24" s="428"/>
      <c r="V24" s="428"/>
      <c r="W24" s="428"/>
      <c r="X24" s="429"/>
      <c r="Y24" s="427"/>
      <c r="Z24" s="428"/>
      <c r="AA24" s="428"/>
      <c r="AB24" s="428"/>
      <c r="AC24" s="428"/>
      <c r="AD24" s="428"/>
      <c r="AE24" s="428"/>
      <c r="AF24" s="428"/>
      <c r="AG24" s="428"/>
      <c r="AH24" s="428"/>
      <c r="AI24" s="428"/>
      <c r="AJ24" s="428"/>
      <c r="AK24" s="428"/>
      <c r="AL24" s="428"/>
      <c r="AM24" s="428"/>
      <c r="AN24" s="428"/>
      <c r="AO24" s="428"/>
      <c r="AP24" s="428"/>
      <c r="AQ24" s="428"/>
      <c r="AR24" s="428"/>
      <c r="AS24" s="428"/>
      <c r="AT24" s="428"/>
      <c r="AU24" s="428"/>
      <c r="AV24" s="429"/>
      <c r="AW24" s="23"/>
    </row>
    <row r="25" spans="1:49" x14ac:dyDescent="0.2">
      <c r="A25" s="23"/>
      <c r="B25" s="435"/>
      <c r="C25" s="436"/>
      <c r="D25" s="24"/>
      <c r="E25" s="24"/>
      <c r="F25" s="24"/>
      <c r="G25" s="427"/>
      <c r="H25" s="428"/>
      <c r="I25" s="428"/>
      <c r="J25" s="428"/>
      <c r="K25" s="428"/>
      <c r="L25" s="428"/>
      <c r="M25" s="428"/>
      <c r="N25" s="428"/>
      <c r="O25" s="428"/>
      <c r="P25" s="428"/>
      <c r="Q25" s="428"/>
      <c r="R25" s="428"/>
      <c r="S25" s="428"/>
      <c r="T25" s="428"/>
      <c r="U25" s="428"/>
      <c r="V25" s="428"/>
      <c r="W25" s="428"/>
      <c r="X25" s="429"/>
      <c r="Y25" s="427"/>
      <c r="Z25" s="428"/>
      <c r="AA25" s="428"/>
      <c r="AB25" s="428"/>
      <c r="AC25" s="428"/>
      <c r="AD25" s="428"/>
      <c r="AE25" s="428"/>
      <c r="AF25" s="428"/>
      <c r="AG25" s="428"/>
      <c r="AH25" s="428"/>
      <c r="AI25" s="428"/>
      <c r="AJ25" s="428"/>
      <c r="AK25" s="428"/>
      <c r="AL25" s="428"/>
      <c r="AM25" s="428"/>
      <c r="AN25" s="428"/>
      <c r="AO25" s="428"/>
      <c r="AP25" s="428"/>
      <c r="AQ25" s="428"/>
      <c r="AR25" s="428"/>
      <c r="AS25" s="428"/>
      <c r="AT25" s="428"/>
      <c r="AU25" s="428"/>
      <c r="AV25" s="429"/>
      <c r="AW25" s="23"/>
    </row>
    <row r="26" spans="1:49" x14ac:dyDescent="0.2">
      <c r="A26" s="23"/>
      <c r="B26" s="435"/>
      <c r="C26" s="436"/>
      <c r="D26" s="24"/>
      <c r="E26" s="24"/>
      <c r="F26" s="24"/>
      <c r="G26" s="427"/>
      <c r="H26" s="428"/>
      <c r="I26" s="428"/>
      <c r="J26" s="428"/>
      <c r="K26" s="428"/>
      <c r="L26" s="428"/>
      <c r="M26" s="428"/>
      <c r="N26" s="428"/>
      <c r="O26" s="428"/>
      <c r="P26" s="428"/>
      <c r="Q26" s="428"/>
      <c r="R26" s="428"/>
      <c r="S26" s="428"/>
      <c r="T26" s="428"/>
      <c r="U26" s="428"/>
      <c r="V26" s="428"/>
      <c r="W26" s="428"/>
      <c r="X26" s="429"/>
      <c r="Y26" s="427"/>
      <c r="Z26" s="428"/>
      <c r="AA26" s="428"/>
      <c r="AB26" s="428"/>
      <c r="AC26" s="428"/>
      <c r="AD26" s="428"/>
      <c r="AE26" s="428"/>
      <c r="AF26" s="428"/>
      <c r="AG26" s="428"/>
      <c r="AH26" s="428"/>
      <c r="AI26" s="428"/>
      <c r="AJ26" s="428"/>
      <c r="AK26" s="428"/>
      <c r="AL26" s="428"/>
      <c r="AM26" s="428"/>
      <c r="AN26" s="428"/>
      <c r="AO26" s="428"/>
      <c r="AP26" s="428"/>
      <c r="AQ26" s="428"/>
      <c r="AR26" s="428"/>
      <c r="AS26" s="428"/>
      <c r="AT26" s="428"/>
      <c r="AU26" s="428"/>
      <c r="AV26" s="429"/>
      <c r="AW26" s="23"/>
    </row>
    <row r="27" spans="1:49" x14ac:dyDescent="0.2">
      <c r="A27" s="23"/>
      <c r="B27" s="435"/>
      <c r="C27" s="436"/>
      <c r="D27" s="24"/>
      <c r="E27" s="24"/>
      <c r="F27" s="24"/>
      <c r="G27" s="427"/>
      <c r="H27" s="428"/>
      <c r="I27" s="428"/>
      <c r="J27" s="428"/>
      <c r="K27" s="428"/>
      <c r="L27" s="428"/>
      <c r="M27" s="428"/>
      <c r="N27" s="428"/>
      <c r="O27" s="428"/>
      <c r="P27" s="428"/>
      <c r="Q27" s="428"/>
      <c r="R27" s="428"/>
      <c r="S27" s="428"/>
      <c r="T27" s="428"/>
      <c r="U27" s="428"/>
      <c r="V27" s="428"/>
      <c r="W27" s="428"/>
      <c r="X27" s="429"/>
      <c r="Y27" s="427"/>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9"/>
      <c r="AW27" s="23"/>
    </row>
    <row r="28" spans="1:49" x14ac:dyDescent="0.2">
      <c r="A28" s="23"/>
      <c r="B28" s="437"/>
      <c r="C28" s="438"/>
      <c r="D28" s="22"/>
      <c r="E28" s="22"/>
      <c r="F28" s="22"/>
      <c r="G28" s="430"/>
      <c r="H28" s="431"/>
      <c r="I28" s="431"/>
      <c r="J28" s="431"/>
      <c r="K28" s="431"/>
      <c r="L28" s="431"/>
      <c r="M28" s="431"/>
      <c r="N28" s="431"/>
      <c r="O28" s="431"/>
      <c r="P28" s="431"/>
      <c r="Q28" s="431"/>
      <c r="R28" s="431"/>
      <c r="S28" s="431"/>
      <c r="T28" s="431"/>
      <c r="U28" s="431"/>
      <c r="V28" s="431"/>
      <c r="W28" s="431"/>
      <c r="X28" s="432"/>
      <c r="Y28" s="430"/>
      <c r="Z28" s="431"/>
      <c r="AA28" s="431"/>
      <c r="AB28" s="431"/>
      <c r="AC28" s="431"/>
      <c r="AD28" s="431"/>
      <c r="AE28" s="431"/>
      <c r="AF28" s="431"/>
      <c r="AG28" s="431"/>
      <c r="AH28" s="431"/>
      <c r="AI28" s="431"/>
      <c r="AJ28" s="431"/>
      <c r="AK28" s="431"/>
      <c r="AL28" s="431"/>
      <c r="AM28" s="431"/>
      <c r="AN28" s="431"/>
      <c r="AO28" s="431"/>
      <c r="AP28" s="431"/>
      <c r="AQ28" s="431"/>
      <c r="AR28" s="431"/>
      <c r="AS28" s="431"/>
      <c r="AT28" s="431"/>
      <c r="AU28" s="431"/>
      <c r="AV28" s="432"/>
      <c r="AW28" s="23"/>
    </row>
    <row r="29" spans="1:49" x14ac:dyDescent="0.2">
      <c r="A29" s="23"/>
      <c r="B29" s="433">
        <v>3</v>
      </c>
      <c r="C29" s="434"/>
      <c r="D29" s="21"/>
      <c r="E29" s="21"/>
      <c r="F29" s="21"/>
      <c r="G29" s="235" t="s">
        <v>218</v>
      </c>
      <c r="H29" s="425"/>
      <c r="I29" s="425"/>
      <c r="J29" s="425"/>
      <c r="K29" s="425"/>
      <c r="L29" s="425"/>
      <c r="M29" s="425"/>
      <c r="N29" s="425"/>
      <c r="O29" s="425"/>
      <c r="P29" s="425"/>
      <c r="Q29" s="425"/>
      <c r="R29" s="425"/>
      <c r="S29" s="425"/>
      <c r="T29" s="425"/>
      <c r="U29" s="425"/>
      <c r="V29" s="425"/>
      <c r="W29" s="425"/>
      <c r="X29" s="426"/>
      <c r="Y29" s="439" t="s">
        <v>71</v>
      </c>
      <c r="Z29" s="440"/>
      <c r="AA29" s="440"/>
      <c r="AB29" s="440"/>
      <c r="AC29" s="440"/>
      <c r="AD29" s="440"/>
      <c r="AE29" s="440"/>
      <c r="AF29" s="440"/>
      <c r="AG29" s="440"/>
      <c r="AH29" s="440"/>
      <c r="AI29" s="440"/>
      <c r="AJ29" s="440"/>
      <c r="AK29" s="440"/>
      <c r="AL29" s="440"/>
      <c r="AM29" s="440"/>
      <c r="AN29" s="440"/>
      <c r="AO29" s="440"/>
      <c r="AP29" s="440"/>
      <c r="AQ29" s="440"/>
      <c r="AR29" s="440"/>
      <c r="AS29" s="440"/>
      <c r="AT29" s="440"/>
      <c r="AU29" s="440"/>
      <c r="AV29" s="441"/>
      <c r="AW29" s="23"/>
    </row>
    <row r="30" spans="1:49" x14ac:dyDescent="0.2">
      <c r="A30" s="23"/>
      <c r="B30" s="435"/>
      <c r="C30" s="436"/>
      <c r="D30" s="24"/>
      <c r="E30" s="24"/>
      <c r="F30" s="24"/>
      <c r="G30" s="427"/>
      <c r="H30" s="428"/>
      <c r="I30" s="428"/>
      <c r="J30" s="428"/>
      <c r="K30" s="428"/>
      <c r="L30" s="428"/>
      <c r="M30" s="428"/>
      <c r="N30" s="428"/>
      <c r="O30" s="428"/>
      <c r="P30" s="428"/>
      <c r="Q30" s="428"/>
      <c r="R30" s="428"/>
      <c r="S30" s="428"/>
      <c r="T30" s="428"/>
      <c r="U30" s="428"/>
      <c r="V30" s="428"/>
      <c r="W30" s="428"/>
      <c r="X30" s="429"/>
      <c r="Y30" s="442"/>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c r="AV30" s="444"/>
      <c r="AW30" s="23"/>
    </row>
    <row r="31" spans="1:49" x14ac:dyDescent="0.2">
      <c r="A31" s="23"/>
      <c r="B31" s="435"/>
      <c r="C31" s="436"/>
      <c r="D31" s="24"/>
      <c r="E31" s="24"/>
      <c r="F31" s="24"/>
      <c r="G31" s="427"/>
      <c r="H31" s="428"/>
      <c r="I31" s="428"/>
      <c r="J31" s="428"/>
      <c r="K31" s="428"/>
      <c r="L31" s="428"/>
      <c r="M31" s="428"/>
      <c r="N31" s="428"/>
      <c r="O31" s="428"/>
      <c r="P31" s="428"/>
      <c r="Q31" s="428"/>
      <c r="R31" s="428"/>
      <c r="S31" s="428"/>
      <c r="T31" s="428"/>
      <c r="U31" s="428"/>
      <c r="V31" s="428"/>
      <c r="W31" s="428"/>
      <c r="X31" s="429"/>
      <c r="Y31" s="442"/>
      <c r="Z31" s="443"/>
      <c r="AA31" s="443"/>
      <c r="AB31" s="443"/>
      <c r="AC31" s="443"/>
      <c r="AD31" s="443"/>
      <c r="AE31" s="443"/>
      <c r="AF31" s="443"/>
      <c r="AG31" s="443"/>
      <c r="AH31" s="443"/>
      <c r="AI31" s="443"/>
      <c r="AJ31" s="443"/>
      <c r="AK31" s="443"/>
      <c r="AL31" s="443"/>
      <c r="AM31" s="443"/>
      <c r="AN31" s="443"/>
      <c r="AO31" s="443"/>
      <c r="AP31" s="443"/>
      <c r="AQ31" s="443"/>
      <c r="AR31" s="443"/>
      <c r="AS31" s="443"/>
      <c r="AT31" s="443"/>
      <c r="AU31" s="443"/>
      <c r="AV31" s="444"/>
      <c r="AW31" s="23"/>
    </row>
    <row r="32" spans="1:49" x14ac:dyDescent="0.2">
      <c r="A32" s="23"/>
      <c r="B32" s="435"/>
      <c r="C32" s="436"/>
      <c r="D32" s="24"/>
      <c r="E32" s="24"/>
      <c r="F32" s="24"/>
      <c r="G32" s="427"/>
      <c r="H32" s="428"/>
      <c r="I32" s="428"/>
      <c r="J32" s="428"/>
      <c r="K32" s="428"/>
      <c r="L32" s="428"/>
      <c r="M32" s="428"/>
      <c r="N32" s="428"/>
      <c r="O32" s="428"/>
      <c r="P32" s="428"/>
      <c r="Q32" s="428"/>
      <c r="R32" s="428"/>
      <c r="S32" s="428"/>
      <c r="T32" s="428"/>
      <c r="U32" s="428"/>
      <c r="V32" s="428"/>
      <c r="W32" s="428"/>
      <c r="X32" s="429"/>
      <c r="Y32" s="442"/>
      <c r="Z32" s="443"/>
      <c r="AA32" s="443"/>
      <c r="AB32" s="443"/>
      <c r="AC32" s="443"/>
      <c r="AD32" s="443"/>
      <c r="AE32" s="443"/>
      <c r="AF32" s="443"/>
      <c r="AG32" s="443"/>
      <c r="AH32" s="443"/>
      <c r="AI32" s="443"/>
      <c r="AJ32" s="443"/>
      <c r="AK32" s="443"/>
      <c r="AL32" s="443"/>
      <c r="AM32" s="443"/>
      <c r="AN32" s="443"/>
      <c r="AO32" s="443"/>
      <c r="AP32" s="443"/>
      <c r="AQ32" s="443"/>
      <c r="AR32" s="443"/>
      <c r="AS32" s="443"/>
      <c r="AT32" s="443"/>
      <c r="AU32" s="443"/>
      <c r="AV32" s="444"/>
      <c r="AW32" s="23"/>
    </row>
    <row r="33" spans="1:49" x14ac:dyDescent="0.2">
      <c r="A33" s="23"/>
      <c r="B33" s="435"/>
      <c r="C33" s="436"/>
      <c r="D33" s="24"/>
      <c r="E33" s="24"/>
      <c r="F33" s="24"/>
      <c r="G33" s="427"/>
      <c r="H33" s="428"/>
      <c r="I33" s="428"/>
      <c r="J33" s="428"/>
      <c r="K33" s="428"/>
      <c r="L33" s="428"/>
      <c r="M33" s="428"/>
      <c r="N33" s="428"/>
      <c r="O33" s="428"/>
      <c r="P33" s="428"/>
      <c r="Q33" s="428"/>
      <c r="R33" s="428"/>
      <c r="S33" s="428"/>
      <c r="T33" s="428"/>
      <c r="U33" s="428"/>
      <c r="V33" s="428"/>
      <c r="W33" s="428"/>
      <c r="X33" s="429"/>
      <c r="Y33" s="442"/>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4"/>
      <c r="AW33" s="23"/>
    </row>
    <row r="34" spans="1:49" x14ac:dyDescent="0.2">
      <c r="A34" s="23"/>
      <c r="B34" s="435"/>
      <c r="C34" s="436"/>
      <c r="D34" s="24"/>
      <c r="E34" s="24"/>
      <c r="F34" s="24"/>
      <c r="G34" s="427"/>
      <c r="H34" s="428"/>
      <c r="I34" s="428"/>
      <c r="J34" s="428"/>
      <c r="K34" s="428"/>
      <c r="L34" s="428"/>
      <c r="M34" s="428"/>
      <c r="N34" s="428"/>
      <c r="O34" s="428"/>
      <c r="P34" s="428"/>
      <c r="Q34" s="428"/>
      <c r="R34" s="428"/>
      <c r="S34" s="428"/>
      <c r="T34" s="428"/>
      <c r="U34" s="428"/>
      <c r="V34" s="428"/>
      <c r="W34" s="428"/>
      <c r="X34" s="429"/>
      <c r="Y34" s="442"/>
      <c r="Z34" s="443"/>
      <c r="AA34" s="443"/>
      <c r="AB34" s="443"/>
      <c r="AC34" s="443"/>
      <c r="AD34" s="443"/>
      <c r="AE34" s="443"/>
      <c r="AF34" s="443"/>
      <c r="AG34" s="443"/>
      <c r="AH34" s="443"/>
      <c r="AI34" s="443"/>
      <c r="AJ34" s="443"/>
      <c r="AK34" s="443"/>
      <c r="AL34" s="443"/>
      <c r="AM34" s="443"/>
      <c r="AN34" s="443"/>
      <c r="AO34" s="443"/>
      <c r="AP34" s="443"/>
      <c r="AQ34" s="443"/>
      <c r="AR34" s="443"/>
      <c r="AS34" s="443"/>
      <c r="AT34" s="443"/>
      <c r="AU34" s="443"/>
      <c r="AV34" s="444"/>
      <c r="AW34" s="23"/>
    </row>
    <row r="35" spans="1:49" x14ac:dyDescent="0.2">
      <c r="A35" s="23"/>
      <c r="B35" s="437"/>
      <c r="C35" s="438"/>
      <c r="D35" s="22"/>
      <c r="E35" s="22"/>
      <c r="F35" s="22"/>
      <c r="G35" s="430"/>
      <c r="H35" s="431"/>
      <c r="I35" s="431"/>
      <c r="J35" s="431"/>
      <c r="K35" s="431"/>
      <c r="L35" s="431"/>
      <c r="M35" s="431"/>
      <c r="N35" s="431"/>
      <c r="O35" s="431"/>
      <c r="P35" s="431"/>
      <c r="Q35" s="431"/>
      <c r="R35" s="431"/>
      <c r="S35" s="431"/>
      <c r="T35" s="431"/>
      <c r="U35" s="431"/>
      <c r="V35" s="431"/>
      <c r="W35" s="431"/>
      <c r="X35" s="432"/>
      <c r="Y35" s="445"/>
      <c r="Z35" s="446"/>
      <c r="AA35" s="446"/>
      <c r="AB35" s="446"/>
      <c r="AC35" s="446"/>
      <c r="AD35" s="446"/>
      <c r="AE35" s="446"/>
      <c r="AF35" s="446"/>
      <c r="AG35" s="446"/>
      <c r="AH35" s="446"/>
      <c r="AI35" s="446"/>
      <c r="AJ35" s="446"/>
      <c r="AK35" s="446"/>
      <c r="AL35" s="446"/>
      <c r="AM35" s="446"/>
      <c r="AN35" s="446"/>
      <c r="AO35" s="446"/>
      <c r="AP35" s="446"/>
      <c r="AQ35" s="446"/>
      <c r="AR35" s="446"/>
      <c r="AS35" s="446"/>
      <c r="AT35" s="446"/>
      <c r="AU35" s="446"/>
      <c r="AV35" s="447"/>
      <c r="AW35" s="23"/>
    </row>
    <row r="36" spans="1:49" ht="12" customHeight="1" x14ac:dyDescent="0.2">
      <c r="A36" s="23"/>
      <c r="B36" s="433">
        <v>4</v>
      </c>
      <c r="C36" s="434"/>
      <c r="D36" s="21"/>
      <c r="E36" s="21"/>
      <c r="F36" s="21"/>
      <c r="G36" s="235" t="s">
        <v>173</v>
      </c>
      <c r="H36" s="425"/>
      <c r="I36" s="425"/>
      <c r="J36" s="425"/>
      <c r="K36" s="425"/>
      <c r="L36" s="425"/>
      <c r="M36" s="425"/>
      <c r="N36" s="425"/>
      <c r="O36" s="425"/>
      <c r="P36" s="425"/>
      <c r="Q36" s="425"/>
      <c r="R36" s="425"/>
      <c r="S36" s="425"/>
      <c r="T36" s="425"/>
      <c r="U36" s="425"/>
      <c r="V36" s="425"/>
      <c r="W36" s="425"/>
      <c r="X36" s="426"/>
      <c r="Y36" s="439" t="s">
        <v>174</v>
      </c>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0"/>
      <c r="AV36" s="441"/>
      <c r="AW36" s="23"/>
    </row>
    <row r="37" spans="1:49" x14ac:dyDescent="0.2">
      <c r="A37" s="23"/>
      <c r="B37" s="435"/>
      <c r="C37" s="436"/>
      <c r="D37" s="24"/>
      <c r="E37" s="24"/>
      <c r="F37" s="24"/>
      <c r="G37" s="427"/>
      <c r="H37" s="428"/>
      <c r="I37" s="428"/>
      <c r="J37" s="428"/>
      <c r="K37" s="428"/>
      <c r="L37" s="428"/>
      <c r="M37" s="428"/>
      <c r="N37" s="428"/>
      <c r="O37" s="428"/>
      <c r="P37" s="428"/>
      <c r="Q37" s="428"/>
      <c r="R37" s="428"/>
      <c r="S37" s="428"/>
      <c r="T37" s="428"/>
      <c r="U37" s="428"/>
      <c r="V37" s="428"/>
      <c r="W37" s="428"/>
      <c r="X37" s="429"/>
      <c r="Y37" s="442"/>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4"/>
      <c r="AW37" s="23"/>
    </row>
    <row r="38" spans="1:49" x14ac:dyDescent="0.2">
      <c r="A38" s="23"/>
      <c r="B38" s="435"/>
      <c r="C38" s="436"/>
      <c r="D38" s="24"/>
      <c r="E38" s="24"/>
      <c r="F38" s="24"/>
      <c r="G38" s="427"/>
      <c r="H38" s="428"/>
      <c r="I38" s="428"/>
      <c r="J38" s="428"/>
      <c r="K38" s="428"/>
      <c r="L38" s="428"/>
      <c r="M38" s="428"/>
      <c r="N38" s="428"/>
      <c r="O38" s="428"/>
      <c r="P38" s="428"/>
      <c r="Q38" s="428"/>
      <c r="R38" s="428"/>
      <c r="S38" s="428"/>
      <c r="T38" s="428"/>
      <c r="U38" s="428"/>
      <c r="V38" s="428"/>
      <c r="W38" s="428"/>
      <c r="X38" s="429"/>
      <c r="Y38" s="442"/>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4"/>
      <c r="AW38" s="23"/>
    </row>
    <row r="39" spans="1:49" x14ac:dyDescent="0.2">
      <c r="A39" s="23"/>
      <c r="B39" s="435"/>
      <c r="C39" s="436"/>
      <c r="D39" s="24"/>
      <c r="E39" s="24"/>
      <c r="F39" s="24"/>
      <c r="G39" s="427"/>
      <c r="H39" s="428"/>
      <c r="I39" s="428"/>
      <c r="J39" s="428"/>
      <c r="K39" s="428"/>
      <c r="L39" s="428"/>
      <c r="M39" s="428"/>
      <c r="N39" s="428"/>
      <c r="O39" s="428"/>
      <c r="P39" s="428"/>
      <c r="Q39" s="428"/>
      <c r="R39" s="428"/>
      <c r="S39" s="428"/>
      <c r="T39" s="428"/>
      <c r="U39" s="428"/>
      <c r="V39" s="428"/>
      <c r="W39" s="428"/>
      <c r="X39" s="429"/>
      <c r="Y39" s="442"/>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4"/>
      <c r="AW39" s="23"/>
    </row>
    <row r="40" spans="1:49" x14ac:dyDescent="0.2">
      <c r="A40" s="23"/>
      <c r="B40" s="435"/>
      <c r="C40" s="436"/>
      <c r="D40" s="24"/>
      <c r="E40" s="24"/>
      <c r="F40" s="24"/>
      <c r="G40" s="427"/>
      <c r="H40" s="428"/>
      <c r="I40" s="428"/>
      <c r="J40" s="428"/>
      <c r="K40" s="428"/>
      <c r="L40" s="428"/>
      <c r="M40" s="428"/>
      <c r="N40" s="428"/>
      <c r="O40" s="428"/>
      <c r="P40" s="428"/>
      <c r="Q40" s="428"/>
      <c r="R40" s="428"/>
      <c r="S40" s="428"/>
      <c r="T40" s="428"/>
      <c r="U40" s="428"/>
      <c r="V40" s="428"/>
      <c r="W40" s="428"/>
      <c r="X40" s="429"/>
      <c r="Y40" s="442"/>
      <c r="Z40" s="443"/>
      <c r="AA40" s="443"/>
      <c r="AB40" s="443"/>
      <c r="AC40" s="443"/>
      <c r="AD40" s="443"/>
      <c r="AE40" s="443"/>
      <c r="AF40" s="443"/>
      <c r="AG40" s="443"/>
      <c r="AH40" s="443"/>
      <c r="AI40" s="443"/>
      <c r="AJ40" s="443"/>
      <c r="AK40" s="443"/>
      <c r="AL40" s="443"/>
      <c r="AM40" s="443"/>
      <c r="AN40" s="443"/>
      <c r="AO40" s="443"/>
      <c r="AP40" s="443"/>
      <c r="AQ40" s="443"/>
      <c r="AR40" s="443"/>
      <c r="AS40" s="443"/>
      <c r="AT40" s="443"/>
      <c r="AU40" s="443"/>
      <c r="AV40" s="444"/>
      <c r="AW40" s="23"/>
    </row>
    <row r="41" spans="1:49" x14ac:dyDescent="0.2">
      <c r="A41" s="23"/>
      <c r="B41" s="437"/>
      <c r="C41" s="438"/>
      <c r="D41" s="22"/>
      <c r="E41" s="22"/>
      <c r="F41" s="22"/>
      <c r="G41" s="430"/>
      <c r="H41" s="431"/>
      <c r="I41" s="431"/>
      <c r="J41" s="431"/>
      <c r="K41" s="431"/>
      <c r="L41" s="431"/>
      <c r="M41" s="431"/>
      <c r="N41" s="431"/>
      <c r="O41" s="431"/>
      <c r="P41" s="431"/>
      <c r="Q41" s="431"/>
      <c r="R41" s="431"/>
      <c r="S41" s="431"/>
      <c r="T41" s="431"/>
      <c r="U41" s="431"/>
      <c r="V41" s="431"/>
      <c r="W41" s="431"/>
      <c r="X41" s="432"/>
      <c r="Y41" s="445"/>
      <c r="Z41" s="446"/>
      <c r="AA41" s="446"/>
      <c r="AB41" s="446"/>
      <c r="AC41" s="446"/>
      <c r="AD41" s="446"/>
      <c r="AE41" s="446"/>
      <c r="AF41" s="446"/>
      <c r="AG41" s="446"/>
      <c r="AH41" s="446"/>
      <c r="AI41" s="446"/>
      <c r="AJ41" s="446"/>
      <c r="AK41" s="446"/>
      <c r="AL41" s="446"/>
      <c r="AM41" s="446"/>
      <c r="AN41" s="446"/>
      <c r="AO41" s="446"/>
      <c r="AP41" s="446"/>
      <c r="AQ41" s="446"/>
      <c r="AR41" s="446"/>
      <c r="AS41" s="446"/>
      <c r="AT41" s="446"/>
      <c r="AU41" s="446"/>
      <c r="AV41" s="447"/>
      <c r="AW41" s="23"/>
    </row>
    <row r="42" spans="1:49" x14ac:dyDescent="0.2">
      <c r="A42" s="23"/>
      <c r="B42" s="448" t="s">
        <v>72</v>
      </c>
      <c r="C42" s="449"/>
      <c r="D42" s="449"/>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449"/>
      <c r="AI42" s="449"/>
      <c r="AJ42" s="449"/>
      <c r="AK42" s="449"/>
      <c r="AL42" s="449"/>
      <c r="AM42" s="449"/>
      <c r="AN42" s="449"/>
      <c r="AO42" s="449"/>
      <c r="AP42" s="449"/>
      <c r="AQ42" s="449"/>
      <c r="AR42" s="449"/>
      <c r="AS42" s="449"/>
      <c r="AT42" s="449"/>
      <c r="AU42" s="449"/>
      <c r="AV42" s="450"/>
      <c r="AW42" s="23"/>
    </row>
    <row r="43" spans="1:49" x14ac:dyDescent="0.2">
      <c r="A43" s="23"/>
      <c r="B43" s="451"/>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c r="AR43" s="452"/>
      <c r="AS43" s="452"/>
      <c r="AT43" s="452"/>
      <c r="AU43" s="452"/>
      <c r="AV43" s="453"/>
      <c r="AW43" s="23"/>
    </row>
    <row r="44" spans="1:49" ht="12" customHeight="1" x14ac:dyDescent="0.2">
      <c r="A44" s="23"/>
      <c r="B44" s="433">
        <v>5</v>
      </c>
      <c r="C44" s="434"/>
      <c r="D44" s="21"/>
      <c r="E44" s="21"/>
      <c r="F44" s="21"/>
      <c r="G44" s="454" t="s">
        <v>73</v>
      </c>
      <c r="H44" s="455"/>
      <c r="I44" s="455"/>
      <c r="J44" s="455"/>
      <c r="K44" s="455"/>
      <c r="L44" s="455"/>
      <c r="M44" s="455"/>
      <c r="N44" s="455"/>
      <c r="O44" s="455"/>
      <c r="P44" s="455"/>
      <c r="Q44" s="455"/>
      <c r="R44" s="455"/>
      <c r="S44" s="455"/>
      <c r="T44" s="455"/>
      <c r="U44" s="455"/>
      <c r="V44" s="455"/>
      <c r="W44" s="455"/>
      <c r="X44" s="456"/>
      <c r="Y44" s="439" t="s">
        <v>124</v>
      </c>
      <c r="Z44" s="440"/>
      <c r="AA44" s="440"/>
      <c r="AB44" s="440"/>
      <c r="AC44" s="440"/>
      <c r="AD44" s="440"/>
      <c r="AE44" s="440"/>
      <c r="AF44" s="440"/>
      <c r="AG44" s="440"/>
      <c r="AH44" s="440"/>
      <c r="AI44" s="440"/>
      <c r="AJ44" s="440"/>
      <c r="AK44" s="440"/>
      <c r="AL44" s="440"/>
      <c r="AM44" s="440"/>
      <c r="AN44" s="440"/>
      <c r="AO44" s="440"/>
      <c r="AP44" s="440"/>
      <c r="AQ44" s="440"/>
      <c r="AR44" s="440"/>
      <c r="AS44" s="440"/>
      <c r="AT44" s="440"/>
      <c r="AU44" s="440"/>
      <c r="AV44" s="441"/>
      <c r="AW44" s="23"/>
    </row>
    <row r="45" spans="1:49" ht="19.5" customHeight="1" x14ac:dyDescent="0.2">
      <c r="A45" s="23"/>
      <c r="B45" s="435"/>
      <c r="C45" s="436"/>
      <c r="D45" s="24"/>
      <c r="E45" s="24"/>
      <c r="F45" s="24"/>
      <c r="G45" s="457"/>
      <c r="H45" s="458"/>
      <c r="I45" s="458"/>
      <c r="J45" s="458"/>
      <c r="K45" s="458"/>
      <c r="L45" s="458"/>
      <c r="M45" s="458"/>
      <c r="N45" s="458"/>
      <c r="O45" s="458"/>
      <c r="P45" s="458"/>
      <c r="Q45" s="458"/>
      <c r="R45" s="458"/>
      <c r="S45" s="458"/>
      <c r="T45" s="458"/>
      <c r="U45" s="458"/>
      <c r="V45" s="458"/>
      <c r="W45" s="458"/>
      <c r="X45" s="459"/>
      <c r="Y45" s="442"/>
      <c r="Z45" s="443"/>
      <c r="AA45" s="443"/>
      <c r="AB45" s="443"/>
      <c r="AC45" s="443"/>
      <c r="AD45" s="443"/>
      <c r="AE45" s="443"/>
      <c r="AF45" s="443"/>
      <c r="AG45" s="443"/>
      <c r="AH45" s="443"/>
      <c r="AI45" s="443"/>
      <c r="AJ45" s="443"/>
      <c r="AK45" s="443"/>
      <c r="AL45" s="443"/>
      <c r="AM45" s="443"/>
      <c r="AN45" s="443"/>
      <c r="AO45" s="443"/>
      <c r="AP45" s="443"/>
      <c r="AQ45" s="443"/>
      <c r="AR45" s="443"/>
      <c r="AS45" s="443"/>
      <c r="AT45" s="443"/>
      <c r="AU45" s="443"/>
      <c r="AV45" s="444"/>
      <c r="AW45" s="23"/>
    </row>
    <row r="46" spans="1:49" ht="18.75" customHeight="1" x14ac:dyDescent="0.2">
      <c r="A46" s="23"/>
      <c r="B46" s="437"/>
      <c r="C46" s="438"/>
      <c r="D46" s="22"/>
      <c r="E46" s="22"/>
      <c r="F46" s="22"/>
      <c r="G46" s="460"/>
      <c r="H46" s="461"/>
      <c r="I46" s="461"/>
      <c r="J46" s="461"/>
      <c r="K46" s="461"/>
      <c r="L46" s="461"/>
      <c r="M46" s="461"/>
      <c r="N46" s="461"/>
      <c r="O46" s="461"/>
      <c r="P46" s="461"/>
      <c r="Q46" s="461"/>
      <c r="R46" s="461"/>
      <c r="S46" s="461"/>
      <c r="T46" s="461"/>
      <c r="U46" s="461"/>
      <c r="V46" s="461"/>
      <c r="W46" s="461"/>
      <c r="X46" s="462"/>
      <c r="Y46" s="445"/>
      <c r="Z46" s="446"/>
      <c r="AA46" s="446"/>
      <c r="AB46" s="446"/>
      <c r="AC46" s="446"/>
      <c r="AD46" s="446"/>
      <c r="AE46" s="446"/>
      <c r="AF46" s="446"/>
      <c r="AG46" s="446"/>
      <c r="AH46" s="446"/>
      <c r="AI46" s="446"/>
      <c r="AJ46" s="446"/>
      <c r="AK46" s="446"/>
      <c r="AL46" s="446"/>
      <c r="AM46" s="446"/>
      <c r="AN46" s="446"/>
      <c r="AO46" s="446"/>
      <c r="AP46" s="446"/>
      <c r="AQ46" s="446"/>
      <c r="AR46" s="446"/>
      <c r="AS46" s="446"/>
      <c r="AT46" s="446"/>
      <c r="AU46" s="446"/>
      <c r="AV46" s="447"/>
      <c r="AW46" s="23"/>
    </row>
    <row r="47" spans="1:49" x14ac:dyDescent="0.2">
      <c r="A47" s="23"/>
      <c r="B47" s="448" t="s">
        <v>74</v>
      </c>
      <c r="C47" s="449"/>
      <c r="D47" s="449"/>
      <c r="E47" s="449"/>
      <c r="F47" s="449"/>
      <c r="G47" s="449"/>
      <c r="H47" s="449"/>
      <c r="I47" s="449"/>
      <c r="J47" s="449"/>
      <c r="K47" s="449"/>
      <c r="L47" s="449"/>
      <c r="M47" s="449"/>
      <c r="N47" s="449"/>
      <c r="O47" s="449"/>
      <c r="P47" s="449"/>
      <c r="Q47" s="449"/>
      <c r="R47" s="449"/>
      <c r="S47" s="449"/>
      <c r="T47" s="449"/>
      <c r="U47" s="449"/>
      <c r="V47" s="449"/>
      <c r="W47" s="449"/>
      <c r="X47" s="449"/>
      <c r="Y47" s="449"/>
      <c r="Z47" s="449"/>
      <c r="AA47" s="449"/>
      <c r="AB47" s="449"/>
      <c r="AC47" s="449"/>
      <c r="AD47" s="449"/>
      <c r="AE47" s="449"/>
      <c r="AF47" s="449"/>
      <c r="AG47" s="449"/>
      <c r="AH47" s="449"/>
      <c r="AI47" s="449"/>
      <c r="AJ47" s="449"/>
      <c r="AK47" s="449"/>
      <c r="AL47" s="449"/>
      <c r="AM47" s="449"/>
      <c r="AN47" s="449"/>
      <c r="AO47" s="449"/>
      <c r="AP47" s="449"/>
      <c r="AQ47" s="449"/>
      <c r="AR47" s="449"/>
      <c r="AS47" s="449"/>
      <c r="AT47" s="449"/>
      <c r="AU47" s="449"/>
      <c r="AV47" s="450"/>
      <c r="AW47" s="23"/>
    </row>
    <row r="48" spans="1:49" x14ac:dyDescent="0.2">
      <c r="A48" s="23"/>
      <c r="B48" s="451"/>
      <c r="C48" s="452"/>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2"/>
      <c r="AV48" s="453"/>
      <c r="AW48" s="23"/>
    </row>
    <row r="49" spans="1:49" x14ac:dyDescent="0.2">
      <c r="A49" s="23"/>
      <c r="B49" s="435">
        <v>6</v>
      </c>
      <c r="C49" s="436"/>
      <c r="D49" s="24"/>
      <c r="E49" s="24"/>
      <c r="F49" s="24"/>
      <c r="G49" s="427" t="s">
        <v>75</v>
      </c>
      <c r="H49" s="428"/>
      <c r="I49" s="428"/>
      <c r="J49" s="428"/>
      <c r="K49" s="428"/>
      <c r="L49" s="428"/>
      <c r="M49" s="428"/>
      <c r="N49" s="428"/>
      <c r="O49" s="428"/>
      <c r="P49" s="428"/>
      <c r="Q49" s="428"/>
      <c r="R49" s="428"/>
      <c r="S49" s="428"/>
      <c r="T49" s="428"/>
      <c r="U49" s="428"/>
      <c r="V49" s="428"/>
      <c r="W49" s="428"/>
      <c r="X49" s="429"/>
      <c r="Y49" s="427" t="s">
        <v>76</v>
      </c>
      <c r="Z49" s="428"/>
      <c r="AA49" s="428"/>
      <c r="AB49" s="428"/>
      <c r="AC49" s="428"/>
      <c r="AD49" s="428"/>
      <c r="AE49" s="428"/>
      <c r="AF49" s="428"/>
      <c r="AG49" s="428"/>
      <c r="AH49" s="428"/>
      <c r="AI49" s="428"/>
      <c r="AJ49" s="428"/>
      <c r="AK49" s="428"/>
      <c r="AL49" s="428"/>
      <c r="AM49" s="428"/>
      <c r="AN49" s="428"/>
      <c r="AO49" s="428"/>
      <c r="AP49" s="428"/>
      <c r="AQ49" s="428"/>
      <c r="AR49" s="428"/>
      <c r="AS49" s="428"/>
      <c r="AT49" s="428"/>
      <c r="AU49" s="428"/>
      <c r="AV49" s="429"/>
      <c r="AW49" s="23"/>
    </row>
    <row r="50" spans="1:49" x14ac:dyDescent="0.2">
      <c r="A50" s="23"/>
      <c r="B50" s="435"/>
      <c r="C50" s="436"/>
      <c r="D50" s="24"/>
      <c r="E50" s="24"/>
      <c r="F50" s="24"/>
      <c r="G50" s="427"/>
      <c r="H50" s="428"/>
      <c r="I50" s="428"/>
      <c r="J50" s="428"/>
      <c r="K50" s="428"/>
      <c r="L50" s="428"/>
      <c r="M50" s="428"/>
      <c r="N50" s="428"/>
      <c r="O50" s="428"/>
      <c r="P50" s="428"/>
      <c r="Q50" s="428"/>
      <c r="R50" s="428"/>
      <c r="S50" s="428"/>
      <c r="T50" s="428"/>
      <c r="U50" s="428"/>
      <c r="V50" s="428"/>
      <c r="W50" s="428"/>
      <c r="X50" s="429"/>
      <c r="Y50" s="427"/>
      <c r="Z50" s="428"/>
      <c r="AA50" s="428"/>
      <c r="AB50" s="428"/>
      <c r="AC50" s="428"/>
      <c r="AD50" s="428"/>
      <c r="AE50" s="428"/>
      <c r="AF50" s="428"/>
      <c r="AG50" s="428"/>
      <c r="AH50" s="428"/>
      <c r="AI50" s="428"/>
      <c r="AJ50" s="428"/>
      <c r="AK50" s="428"/>
      <c r="AL50" s="428"/>
      <c r="AM50" s="428"/>
      <c r="AN50" s="428"/>
      <c r="AO50" s="428"/>
      <c r="AP50" s="428"/>
      <c r="AQ50" s="428"/>
      <c r="AR50" s="428"/>
      <c r="AS50" s="428"/>
      <c r="AT50" s="428"/>
      <c r="AU50" s="428"/>
      <c r="AV50" s="429"/>
      <c r="AW50" s="23"/>
    </row>
    <row r="51" spans="1:49" x14ac:dyDescent="0.2">
      <c r="A51" s="23"/>
      <c r="B51" s="437"/>
      <c r="C51" s="438"/>
      <c r="D51" s="22"/>
      <c r="E51" s="22"/>
      <c r="F51" s="22"/>
      <c r="G51" s="430"/>
      <c r="H51" s="431"/>
      <c r="I51" s="431"/>
      <c r="J51" s="431"/>
      <c r="K51" s="431"/>
      <c r="L51" s="431"/>
      <c r="M51" s="431"/>
      <c r="N51" s="431"/>
      <c r="O51" s="431"/>
      <c r="P51" s="431"/>
      <c r="Q51" s="431"/>
      <c r="R51" s="431"/>
      <c r="S51" s="431"/>
      <c r="T51" s="431"/>
      <c r="U51" s="431"/>
      <c r="V51" s="431"/>
      <c r="W51" s="431"/>
      <c r="X51" s="432"/>
      <c r="Y51" s="430"/>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2"/>
      <c r="AW51" s="23"/>
    </row>
    <row r="52" spans="1:49" x14ac:dyDescent="0.2">
      <c r="A52" s="23"/>
      <c r="B52" s="433">
        <v>7</v>
      </c>
      <c r="C52" s="434"/>
      <c r="D52" s="21"/>
      <c r="E52" s="21"/>
      <c r="F52" s="21"/>
      <c r="G52" s="235" t="s">
        <v>77</v>
      </c>
      <c r="H52" s="425"/>
      <c r="I52" s="425"/>
      <c r="J52" s="425"/>
      <c r="K52" s="425"/>
      <c r="L52" s="425"/>
      <c r="M52" s="425"/>
      <c r="N52" s="425"/>
      <c r="O52" s="425"/>
      <c r="P52" s="425"/>
      <c r="Q52" s="425"/>
      <c r="R52" s="425"/>
      <c r="S52" s="425"/>
      <c r="T52" s="425"/>
      <c r="U52" s="425"/>
      <c r="V52" s="425"/>
      <c r="W52" s="425"/>
      <c r="X52" s="426"/>
      <c r="Y52" s="235" t="s">
        <v>78</v>
      </c>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6"/>
      <c r="AW52" s="23"/>
    </row>
    <row r="53" spans="1:49" x14ac:dyDescent="0.2">
      <c r="A53" s="23"/>
      <c r="B53" s="435"/>
      <c r="C53" s="436"/>
      <c r="D53" s="24"/>
      <c r="E53" s="24"/>
      <c r="F53" s="24"/>
      <c r="G53" s="427"/>
      <c r="H53" s="428"/>
      <c r="I53" s="428"/>
      <c r="J53" s="428"/>
      <c r="K53" s="428"/>
      <c r="L53" s="428"/>
      <c r="M53" s="428"/>
      <c r="N53" s="428"/>
      <c r="O53" s="428"/>
      <c r="P53" s="428"/>
      <c r="Q53" s="428"/>
      <c r="R53" s="428"/>
      <c r="S53" s="428"/>
      <c r="T53" s="428"/>
      <c r="U53" s="428"/>
      <c r="V53" s="428"/>
      <c r="W53" s="428"/>
      <c r="X53" s="429"/>
      <c r="Y53" s="427"/>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9"/>
      <c r="AW53" s="23"/>
    </row>
    <row r="54" spans="1:49" x14ac:dyDescent="0.2">
      <c r="A54" s="23"/>
      <c r="B54" s="437"/>
      <c r="C54" s="438"/>
      <c r="D54" s="22"/>
      <c r="E54" s="22"/>
      <c r="F54" s="22"/>
      <c r="G54" s="430"/>
      <c r="H54" s="431"/>
      <c r="I54" s="431"/>
      <c r="J54" s="431"/>
      <c r="K54" s="431"/>
      <c r="L54" s="431"/>
      <c r="M54" s="431"/>
      <c r="N54" s="431"/>
      <c r="O54" s="431"/>
      <c r="P54" s="431"/>
      <c r="Q54" s="431"/>
      <c r="R54" s="431"/>
      <c r="S54" s="431"/>
      <c r="T54" s="431"/>
      <c r="U54" s="431"/>
      <c r="V54" s="431"/>
      <c r="W54" s="431"/>
      <c r="X54" s="432"/>
      <c r="Y54" s="430"/>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2"/>
      <c r="AW54" s="23"/>
    </row>
    <row r="55" spans="1:49" x14ac:dyDescent="0.2">
      <c r="A55" s="23"/>
      <c r="B55" s="433">
        <v>8</v>
      </c>
      <c r="C55" s="434"/>
      <c r="D55" s="21"/>
      <c r="E55" s="21"/>
      <c r="F55" s="21"/>
      <c r="G55" s="454" t="s">
        <v>79</v>
      </c>
      <c r="H55" s="455"/>
      <c r="I55" s="455"/>
      <c r="J55" s="455"/>
      <c r="K55" s="455"/>
      <c r="L55" s="455"/>
      <c r="M55" s="455"/>
      <c r="N55" s="455"/>
      <c r="O55" s="455"/>
      <c r="P55" s="455"/>
      <c r="Q55" s="455"/>
      <c r="R55" s="455"/>
      <c r="S55" s="455"/>
      <c r="T55" s="455"/>
      <c r="U55" s="455"/>
      <c r="V55" s="455"/>
      <c r="W55" s="455"/>
      <c r="X55" s="456"/>
      <c r="Y55" s="235" t="s">
        <v>80</v>
      </c>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6"/>
      <c r="AW55" s="23"/>
    </row>
    <row r="56" spans="1:49" x14ac:dyDescent="0.2">
      <c r="A56" s="23"/>
      <c r="B56" s="435"/>
      <c r="C56" s="436"/>
      <c r="D56" s="24"/>
      <c r="E56" s="24"/>
      <c r="F56" s="24"/>
      <c r="G56" s="457"/>
      <c r="H56" s="458"/>
      <c r="I56" s="458"/>
      <c r="J56" s="458"/>
      <c r="K56" s="458"/>
      <c r="L56" s="458"/>
      <c r="M56" s="458"/>
      <c r="N56" s="458"/>
      <c r="O56" s="458"/>
      <c r="P56" s="458"/>
      <c r="Q56" s="458"/>
      <c r="R56" s="458"/>
      <c r="S56" s="458"/>
      <c r="T56" s="458"/>
      <c r="U56" s="458"/>
      <c r="V56" s="458"/>
      <c r="W56" s="458"/>
      <c r="X56" s="459"/>
      <c r="Y56" s="427"/>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8"/>
      <c r="AV56" s="429"/>
      <c r="AW56" s="23"/>
    </row>
    <row r="57" spans="1:49" x14ac:dyDescent="0.2">
      <c r="A57" s="23"/>
      <c r="B57" s="437"/>
      <c r="C57" s="438"/>
      <c r="D57" s="22"/>
      <c r="E57" s="22"/>
      <c r="F57" s="22"/>
      <c r="G57" s="460"/>
      <c r="H57" s="461"/>
      <c r="I57" s="461"/>
      <c r="J57" s="461"/>
      <c r="K57" s="461"/>
      <c r="L57" s="461"/>
      <c r="M57" s="461"/>
      <c r="N57" s="461"/>
      <c r="O57" s="461"/>
      <c r="P57" s="461"/>
      <c r="Q57" s="461"/>
      <c r="R57" s="461"/>
      <c r="S57" s="461"/>
      <c r="T57" s="461"/>
      <c r="U57" s="461"/>
      <c r="V57" s="461"/>
      <c r="W57" s="461"/>
      <c r="X57" s="462"/>
      <c r="Y57" s="430"/>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2"/>
      <c r="AW57" s="23"/>
    </row>
    <row r="58" spans="1:49" x14ac:dyDescent="0.2">
      <c r="A58" s="23"/>
      <c r="B58" s="433">
        <v>9</v>
      </c>
      <c r="C58" s="434"/>
      <c r="D58" s="21"/>
      <c r="E58" s="21"/>
      <c r="F58" s="21"/>
      <c r="G58" s="454" t="s">
        <v>81</v>
      </c>
      <c r="H58" s="455"/>
      <c r="I58" s="455"/>
      <c r="J58" s="455"/>
      <c r="K58" s="455"/>
      <c r="L58" s="455"/>
      <c r="M58" s="455"/>
      <c r="N58" s="455"/>
      <c r="O58" s="455"/>
      <c r="P58" s="455"/>
      <c r="Q58" s="455"/>
      <c r="R58" s="455"/>
      <c r="S58" s="455"/>
      <c r="T58" s="455"/>
      <c r="U58" s="455"/>
      <c r="V58" s="455"/>
      <c r="W58" s="455"/>
      <c r="X58" s="456"/>
      <c r="Y58" s="235" t="s">
        <v>82</v>
      </c>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6"/>
      <c r="AW58" s="23"/>
    </row>
    <row r="59" spans="1:49" x14ac:dyDescent="0.2">
      <c r="A59" s="23"/>
      <c r="B59" s="435"/>
      <c r="C59" s="436"/>
      <c r="D59" s="24"/>
      <c r="E59" s="24"/>
      <c r="F59" s="24"/>
      <c r="G59" s="457"/>
      <c r="H59" s="458"/>
      <c r="I59" s="458"/>
      <c r="J59" s="458"/>
      <c r="K59" s="458"/>
      <c r="L59" s="458"/>
      <c r="M59" s="458"/>
      <c r="N59" s="458"/>
      <c r="O59" s="458"/>
      <c r="P59" s="458"/>
      <c r="Q59" s="458"/>
      <c r="R59" s="458"/>
      <c r="S59" s="458"/>
      <c r="T59" s="458"/>
      <c r="U59" s="458"/>
      <c r="V59" s="458"/>
      <c r="W59" s="458"/>
      <c r="X59" s="459"/>
      <c r="Y59" s="427"/>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9"/>
      <c r="AW59" s="23"/>
    </row>
    <row r="60" spans="1:49" x14ac:dyDescent="0.2">
      <c r="A60" s="23"/>
      <c r="B60" s="435"/>
      <c r="C60" s="436"/>
      <c r="D60" s="24"/>
      <c r="E60" s="24"/>
      <c r="F60" s="24"/>
      <c r="G60" s="457"/>
      <c r="H60" s="458"/>
      <c r="I60" s="458"/>
      <c r="J60" s="458"/>
      <c r="K60" s="458"/>
      <c r="L60" s="458"/>
      <c r="M60" s="458"/>
      <c r="N60" s="458"/>
      <c r="O60" s="458"/>
      <c r="P60" s="458"/>
      <c r="Q60" s="458"/>
      <c r="R60" s="458"/>
      <c r="S60" s="458"/>
      <c r="T60" s="458"/>
      <c r="U60" s="458"/>
      <c r="V60" s="458"/>
      <c r="W60" s="458"/>
      <c r="X60" s="459"/>
      <c r="Y60" s="427"/>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9"/>
      <c r="AW60" s="23"/>
    </row>
    <row r="61" spans="1:49" x14ac:dyDescent="0.2">
      <c r="A61" s="23"/>
      <c r="B61" s="437"/>
      <c r="C61" s="438"/>
      <c r="D61" s="22"/>
      <c r="E61" s="22"/>
      <c r="F61" s="22"/>
      <c r="G61" s="460"/>
      <c r="H61" s="461"/>
      <c r="I61" s="461"/>
      <c r="J61" s="461"/>
      <c r="K61" s="461"/>
      <c r="L61" s="461"/>
      <c r="M61" s="461"/>
      <c r="N61" s="461"/>
      <c r="O61" s="461"/>
      <c r="P61" s="461"/>
      <c r="Q61" s="461"/>
      <c r="R61" s="461"/>
      <c r="S61" s="461"/>
      <c r="T61" s="461"/>
      <c r="U61" s="461"/>
      <c r="V61" s="461"/>
      <c r="W61" s="461"/>
      <c r="X61" s="462"/>
      <c r="Y61" s="430"/>
      <c r="Z61" s="431"/>
      <c r="AA61" s="431"/>
      <c r="AB61" s="431"/>
      <c r="AC61" s="431"/>
      <c r="AD61" s="431"/>
      <c r="AE61" s="431"/>
      <c r="AF61" s="431"/>
      <c r="AG61" s="431"/>
      <c r="AH61" s="431"/>
      <c r="AI61" s="431"/>
      <c r="AJ61" s="431"/>
      <c r="AK61" s="431"/>
      <c r="AL61" s="431"/>
      <c r="AM61" s="431"/>
      <c r="AN61" s="431"/>
      <c r="AO61" s="431"/>
      <c r="AP61" s="431"/>
      <c r="AQ61" s="431"/>
      <c r="AR61" s="431"/>
      <c r="AS61" s="431"/>
      <c r="AT61" s="431"/>
      <c r="AU61" s="431"/>
      <c r="AV61" s="432"/>
      <c r="AW61" s="23"/>
    </row>
    <row r="62" spans="1:49" x14ac:dyDescent="0.2">
      <c r="A62" s="23"/>
      <c r="B62" s="433">
        <v>10</v>
      </c>
      <c r="C62" s="434"/>
      <c r="D62" s="21"/>
      <c r="E62" s="21"/>
      <c r="F62" s="21"/>
      <c r="G62" s="454" t="s">
        <v>121</v>
      </c>
      <c r="H62" s="455"/>
      <c r="I62" s="455"/>
      <c r="J62" s="455"/>
      <c r="K62" s="455"/>
      <c r="L62" s="455"/>
      <c r="M62" s="455"/>
      <c r="N62" s="455"/>
      <c r="O62" s="455"/>
      <c r="P62" s="455"/>
      <c r="Q62" s="455"/>
      <c r="R62" s="455"/>
      <c r="S62" s="455"/>
      <c r="T62" s="455"/>
      <c r="U62" s="455"/>
      <c r="V62" s="455"/>
      <c r="W62" s="455"/>
      <c r="X62" s="456"/>
      <c r="Y62" s="235" t="s">
        <v>120</v>
      </c>
      <c r="Z62" s="425"/>
      <c r="AA62" s="425"/>
      <c r="AB62" s="425"/>
      <c r="AC62" s="425"/>
      <c r="AD62" s="425"/>
      <c r="AE62" s="425"/>
      <c r="AF62" s="425"/>
      <c r="AG62" s="425"/>
      <c r="AH62" s="425"/>
      <c r="AI62" s="425"/>
      <c r="AJ62" s="425"/>
      <c r="AK62" s="425"/>
      <c r="AL62" s="425"/>
      <c r="AM62" s="425"/>
      <c r="AN62" s="425"/>
      <c r="AO62" s="425"/>
      <c r="AP62" s="425"/>
      <c r="AQ62" s="425"/>
      <c r="AR62" s="425"/>
      <c r="AS62" s="425"/>
      <c r="AT62" s="425"/>
      <c r="AU62" s="425"/>
      <c r="AV62" s="426"/>
      <c r="AW62" s="23"/>
    </row>
    <row r="63" spans="1:49" x14ac:dyDescent="0.2">
      <c r="A63" s="23"/>
      <c r="B63" s="435"/>
      <c r="C63" s="436"/>
      <c r="D63" s="24"/>
      <c r="E63" s="24"/>
      <c r="F63" s="24"/>
      <c r="G63" s="457"/>
      <c r="H63" s="458"/>
      <c r="I63" s="458"/>
      <c r="J63" s="458"/>
      <c r="K63" s="458"/>
      <c r="L63" s="458"/>
      <c r="M63" s="458"/>
      <c r="N63" s="458"/>
      <c r="O63" s="458"/>
      <c r="P63" s="458"/>
      <c r="Q63" s="458"/>
      <c r="R63" s="458"/>
      <c r="S63" s="458"/>
      <c r="T63" s="458"/>
      <c r="U63" s="458"/>
      <c r="V63" s="458"/>
      <c r="W63" s="458"/>
      <c r="X63" s="459"/>
      <c r="Y63" s="427"/>
      <c r="Z63" s="428"/>
      <c r="AA63" s="428"/>
      <c r="AB63" s="428"/>
      <c r="AC63" s="428"/>
      <c r="AD63" s="428"/>
      <c r="AE63" s="428"/>
      <c r="AF63" s="428"/>
      <c r="AG63" s="428"/>
      <c r="AH63" s="428"/>
      <c r="AI63" s="428"/>
      <c r="AJ63" s="428"/>
      <c r="AK63" s="428"/>
      <c r="AL63" s="428"/>
      <c r="AM63" s="428"/>
      <c r="AN63" s="428"/>
      <c r="AO63" s="428"/>
      <c r="AP63" s="428"/>
      <c r="AQ63" s="428"/>
      <c r="AR63" s="428"/>
      <c r="AS63" s="428"/>
      <c r="AT63" s="428"/>
      <c r="AU63" s="428"/>
      <c r="AV63" s="429"/>
      <c r="AW63" s="23"/>
    </row>
    <row r="64" spans="1:49" x14ac:dyDescent="0.2">
      <c r="A64" s="23"/>
      <c r="B64" s="435"/>
      <c r="C64" s="436"/>
      <c r="D64" s="24"/>
      <c r="E64" s="24"/>
      <c r="F64" s="24"/>
      <c r="G64" s="457"/>
      <c r="H64" s="458"/>
      <c r="I64" s="458"/>
      <c r="J64" s="458"/>
      <c r="K64" s="458"/>
      <c r="L64" s="458"/>
      <c r="M64" s="458"/>
      <c r="N64" s="458"/>
      <c r="O64" s="458"/>
      <c r="P64" s="458"/>
      <c r="Q64" s="458"/>
      <c r="R64" s="458"/>
      <c r="S64" s="458"/>
      <c r="T64" s="458"/>
      <c r="U64" s="458"/>
      <c r="V64" s="458"/>
      <c r="W64" s="458"/>
      <c r="X64" s="459"/>
      <c r="Y64" s="427"/>
      <c r="Z64" s="428"/>
      <c r="AA64" s="428"/>
      <c r="AB64" s="428"/>
      <c r="AC64" s="428"/>
      <c r="AD64" s="428"/>
      <c r="AE64" s="428"/>
      <c r="AF64" s="428"/>
      <c r="AG64" s="428"/>
      <c r="AH64" s="428"/>
      <c r="AI64" s="428"/>
      <c r="AJ64" s="428"/>
      <c r="AK64" s="428"/>
      <c r="AL64" s="428"/>
      <c r="AM64" s="428"/>
      <c r="AN64" s="428"/>
      <c r="AO64" s="428"/>
      <c r="AP64" s="428"/>
      <c r="AQ64" s="428"/>
      <c r="AR64" s="428"/>
      <c r="AS64" s="428"/>
      <c r="AT64" s="428"/>
      <c r="AU64" s="428"/>
      <c r="AV64" s="429"/>
      <c r="AW64" s="23"/>
    </row>
    <row r="65" spans="1:49" x14ac:dyDescent="0.2">
      <c r="A65" s="23"/>
      <c r="B65" s="437"/>
      <c r="C65" s="438"/>
      <c r="D65" s="22"/>
      <c r="E65" s="22"/>
      <c r="F65" s="22"/>
      <c r="G65" s="460"/>
      <c r="H65" s="461"/>
      <c r="I65" s="461"/>
      <c r="J65" s="461"/>
      <c r="K65" s="461"/>
      <c r="L65" s="461"/>
      <c r="M65" s="461"/>
      <c r="N65" s="461"/>
      <c r="O65" s="461"/>
      <c r="P65" s="461"/>
      <c r="Q65" s="461"/>
      <c r="R65" s="461"/>
      <c r="S65" s="461"/>
      <c r="T65" s="461"/>
      <c r="U65" s="461"/>
      <c r="V65" s="461"/>
      <c r="W65" s="461"/>
      <c r="X65" s="462"/>
      <c r="Y65" s="430"/>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2"/>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3" t="s">
        <v>62</v>
      </c>
      <c r="B68" s="464"/>
      <c r="C68" s="464"/>
      <c r="D68" s="464"/>
      <c r="E68" s="464"/>
      <c r="F68" s="464"/>
      <c r="G68" s="464"/>
      <c r="H68" s="464"/>
      <c r="I68" s="464"/>
      <c r="J68" s="464"/>
      <c r="K68" s="464"/>
      <c r="L68" s="464"/>
      <c r="M68" s="464"/>
      <c r="N68" s="464"/>
      <c r="O68" s="464"/>
      <c r="P68" s="464"/>
      <c r="Q68" s="464"/>
      <c r="R68" s="464"/>
      <c r="S68" s="464"/>
      <c r="T68" s="464"/>
      <c r="U68" s="464"/>
      <c r="V68" s="464"/>
      <c r="W68" s="464"/>
      <c r="X68" s="464"/>
      <c r="Y68" s="464"/>
      <c r="Z68" s="464"/>
      <c r="AA68" s="464"/>
      <c r="AB68" s="464"/>
      <c r="AC68" s="464"/>
      <c r="AD68" s="464"/>
      <c r="AE68" s="464"/>
      <c r="AF68" s="464"/>
      <c r="AG68" s="464"/>
      <c r="AH68" s="464"/>
      <c r="AI68" s="464"/>
      <c r="AJ68" s="464"/>
      <c r="AK68" s="464"/>
      <c r="AL68" s="464"/>
      <c r="AM68" s="464"/>
      <c r="AN68" s="464"/>
      <c r="AO68" s="464"/>
      <c r="AP68" s="464"/>
      <c r="AQ68" s="464"/>
      <c r="AR68" s="464"/>
      <c r="AS68" s="464"/>
      <c r="AT68" s="464"/>
      <c r="AU68" s="464"/>
      <c r="AV68" s="464"/>
      <c r="AW68" s="465"/>
    </row>
    <row r="69" spans="1:49" ht="12" customHeight="1" x14ac:dyDescent="0.2">
      <c r="A69" s="466"/>
      <c r="B69" s="467"/>
      <c r="C69" s="467"/>
      <c r="D69" s="467"/>
      <c r="E69" s="467"/>
      <c r="F69" s="467"/>
      <c r="G69" s="467"/>
      <c r="H69" s="467"/>
      <c r="I69" s="467"/>
      <c r="J69" s="467"/>
      <c r="K69" s="467"/>
      <c r="L69" s="467"/>
      <c r="M69" s="467"/>
      <c r="N69" s="467"/>
      <c r="O69" s="467"/>
      <c r="P69" s="467"/>
      <c r="Q69" s="467"/>
      <c r="R69" s="467"/>
      <c r="S69" s="467"/>
      <c r="T69" s="467"/>
      <c r="U69" s="467"/>
      <c r="V69" s="467"/>
      <c r="W69" s="467"/>
      <c r="X69" s="467"/>
      <c r="Y69" s="467"/>
      <c r="Z69" s="467"/>
      <c r="AA69" s="467"/>
      <c r="AB69" s="467"/>
      <c r="AC69" s="467"/>
      <c r="AD69" s="467"/>
      <c r="AE69" s="467"/>
      <c r="AF69" s="467"/>
      <c r="AG69" s="467"/>
      <c r="AH69" s="467"/>
      <c r="AI69" s="467"/>
      <c r="AJ69" s="467"/>
      <c r="AK69" s="467"/>
      <c r="AL69" s="467"/>
      <c r="AM69" s="467"/>
      <c r="AN69" s="467"/>
      <c r="AO69" s="467"/>
      <c r="AP69" s="467"/>
      <c r="AQ69" s="467"/>
      <c r="AR69" s="467"/>
      <c r="AS69" s="467"/>
      <c r="AT69" s="467"/>
      <c r="AU69" s="467"/>
      <c r="AV69" s="467"/>
      <c r="AW69" s="468"/>
    </row>
    <row r="70" spans="1:49" x14ac:dyDescent="0.2">
      <c r="A70" s="236" t="str">
        <f>"【"&amp;製品カテゴリ&amp;"】"</f>
        <v>【感熱フィルム向けラベルレス印字装置】</v>
      </c>
      <c r="B70" s="236"/>
      <c r="C70" s="236"/>
      <c r="D70" s="236"/>
      <c r="E70" s="236"/>
      <c r="F70" s="236"/>
      <c r="G70" s="236"/>
      <c r="H70" s="236"/>
      <c r="I70" s="236"/>
      <c r="J70" s="236"/>
      <c r="K70" s="236"/>
      <c r="L70" s="236"/>
      <c r="M70" s="236"/>
      <c r="N70" s="236"/>
      <c r="O70" s="236"/>
      <c r="P70" s="236"/>
      <c r="Q70" s="236"/>
      <c r="R70" s="236"/>
      <c r="S70" s="236"/>
      <c r="T70" s="236"/>
      <c r="U70" s="236"/>
      <c r="V70" s="236"/>
      <c r="W70" s="236"/>
      <c r="X70" s="236"/>
      <c r="Y70" s="23"/>
      <c r="Z70" s="23"/>
      <c r="AA70" s="23"/>
      <c r="AB70" s="23"/>
      <c r="AC70" s="23"/>
      <c r="AD70" s="23"/>
      <c r="AE70" s="23"/>
      <c r="AF70" s="23"/>
      <c r="AG70" s="23"/>
      <c r="AH70" s="23"/>
      <c r="AI70" s="23"/>
      <c r="AJ70" s="23"/>
      <c r="AK70" s="23"/>
      <c r="AL70" s="23"/>
      <c r="AM70" s="23"/>
      <c r="AN70" s="23"/>
      <c r="AO70" s="23"/>
      <c r="AP70" s="23"/>
      <c r="AQ70" s="23"/>
      <c r="AR70" s="23"/>
      <c r="AS70" s="257" t="s">
        <v>48</v>
      </c>
      <c r="AT70" s="257"/>
      <c r="AU70" s="257"/>
      <c r="AV70" s="257"/>
      <c r="AW70" s="257"/>
    </row>
    <row r="71" spans="1:49" x14ac:dyDescent="0.2">
      <c r="A71" s="233"/>
      <c r="B71" s="233"/>
      <c r="C71" s="233"/>
      <c r="D71" s="233"/>
      <c r="E71" s="233"/>
      <c r="F71" s="233"/>
      <c r="G71" s="233"/>
      <c r="H71" s="233"/>
      <c r="I71" s="233"/>
      <c r="J71" s="233"/>
      <c r="K71" s="233"/>
      <c r="L71" s="233"/>
      <c r="M71" s="233"/>
      <c r="N71" s="233"/>
      <c r="O71" s="233"/>
      <c r="P71" s="233"/>
      <c r="Q71" s="233"/>
      <c r="R71" s="233"/>
      <c r="S71" s="233"/>
      <c r="T71" s="233"/>
      <c r="U71" s="233"/>
      <c r="V71" s="233"/>
      <c r="W71" s="233"/>
      <c r="X71" s="233"/>
      <c r="Y71" s="23"/>
      <c r="Z71" s="23"/>
      <c r="AA71" s="23"/>
      <c r="AB71" s="23"/>
      <c r="AC71" s="23"/>
      <c r="AD71" s="23"/>
      <c r="AE71" s="23"/>
      <c r="AF71" s="23"/>
      <c r="AG71" s="23"/>
      <c r="AH71" s="23"/>
      <c r="AI71" s="23"/>
      <c r="AJ71" s="23"/>
      <c r="AK71" s="23"/>
      <c r="AL71" s="23"/>
      <c r="AM71" s="23"/>
      <c r="AN71" s="23"/>
      <c r="AO71" s="23"/>
      <c r="AP71" s="23"/>
      <c r="AQ71" s="23"/>
      <c r="AR71" s="23"/>
      <c r="AS71" s="258"/>
      <c r="AT71" s="258"/>
      <c r="AU71" s="258"/>
      <c r="AV71" s="258"/>
      <c r="AW71" s="258"/>
    </row>
    <row r="72" spans="1:49" x14ac:dyDescent="0.2">
      <c r="A72" s="23"/>
      <c r="B72" s="233" t="s">
        <v>83</v>
      </c>
      <c r="C72" s="233"/>
      <c r="D72" s="233"/>
      <c r="E72" s="233"/>
      <c r="F72" s="233"/>
      <c r="G72" s="233"/>
      <c r="H72" s="233"/>
      <c r="I72" s="233"/>
      <c r="J72" s="233"/>
      <c r="K72" s="233"/>
      <c r="L72" s="233"/>
      <c r="M72" s="233"/>
      <c r="N72" s="233"/>
      <c r="O72" s="233"/>
      <c r="P72" s="233"/>
      <c r="Q72" s="233"/>
      <c r="R72" s="233"/>
      <c r="S72" s="233"/>
      <c r="T72" s="233"/>
      <c r="U72" s="233"/>
      <c r="V72" s="233"/>
      <c r="W72" s="233"/>
      <c r="X72" s="23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3" t="s">
        <v>84</v>
      </c>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
    </row>
    <row r="75" spans="1:49" x14ac:dyDescent="0.2">
      <c r="A75" s="23"/>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
    </row>
    <row r="76" spans="1:49" x14ac:dyDescent="0.2">
      <c r="A76" s="23"/>
      <c r="B76" s="233" t="s">
        <v>85</v>
      </c>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
    </row>
    <row r="77" spans="1:49" x14ac:dyDescent="0.2">
      <c r="A77" s="23"/>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233"/>
      <c r="AQ77" s="233"/>
      <c r="AR77" s="233"/>
      <c r="AS77" s="233"/>
      <c r="AT77" s="233"/>
      <c r="AU77" s="233"/>
      <c r="AV77" s="233"/>
      <c r="AW77" s="23"/>
    </row>
    <row r="78" spans="1:49" x14ac:dyDescent="0.2">
      <c r="A78" s="23"/>
      <c r="B78" s="233" t="s">
        <v>86</v>
      </c>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
    </row>
    <row r="79" spans="1:49" x14ac:dyDescent="0.2">
      <c r="A79" s="23"/>
      <c r="B79" s="234"/>
      <c r="C79" s="234"/>
      <c r="D79" s="234"/>
      <c r="E79" s="234"/>
      <c r="F79" s="234"/>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c r="AP79" s="233"/>
      <c r="AQ79" s="233"/>
      <c r="AR79" s="233"/>
      <c r="AS79" s="233"/>
      <c r="AT79" s="233"/>
      <c r="AU79" s="233"/>
      <c r="AV79" s="233"/>
      <c r="AW79" s="23"/>
    </row>
    <row r="80" spans="1:49" x14ac:dyDescent="0.2">
      <c r="A80" s="23"/>
      <c r="B80" s="469" t="s">
        <v>53</v>
      </c>
      <c r="C80" s="469"/>
      <c r="D80" s="299" t="s">
        <v>64</v>
      </c>
      <c r="E80" s="300"/>
      <c r="F80" s="309"/>
      <c r="G80" s="469" t="s">
        <v>65</v>
      </c>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c r="AK80" s="469"/>
      <c r="AL80" s="23"/>
      <c r="AM80" s="23"/>
      <c r="AN80" s="23"/>
      <c r="AO80" s="23"/>
      <c r="AP80" s="23"/>
      <c r="AQ80" s="23"/>
      <c r="AR80" s="23"/>
      <c r="AS80" s="23"/>
      <c r="AT80" s="23"/>
      <c r="AU80" s="23"/>
      <c r="AV80" s="23"/>
      <c r="AW80" s="23"/>
    </row>
    <row r="81" spans="1:49" x14ac:dyDescent="0.2">
      <c r="A81" s="23"/>
      <c r="B81" s="469"/>
      <c r="C81" s="469"/>
      <c r="D81" s="301"/>
      <c r="E81" s="302"/>
      <c r="F81" s="310"/>
      <c r="G81" s="469"/>
      <c r="H81" s="469"/>
      <c r="I81" s="469"/>
      <c r="J81" s="469"/>
      <c r="K81" s="469"/>
      <c r="L81" s="469"/>
      <c r="M81" s="469"/>
      <c r="N81" s="469"/>
      <c r="O81" s="469"/>
      <c r="P81" s="469"/>
      <c r="Q81" s="469"/>
      <c r="R81" s="469"/>
      <c r="S81" s="469"/>
      <c r="T81" s="469"/>
      <c r="U81" s="469"/>
      <c r="V81" s="469"/>
      <c r="W81" s="469"/>
      <c r="X81" s="469"/>
      <c r="Y81" s="469"/>
      <c r="Z81" s="469"/>
      <c r="AA81" s="469"/>
      <c r="AB81" s="469"/>
      <c r="AC81" s="469"/>
      <c r="AD81" s="469"/>
      <c r="AE81" s="469"/>
      <c r="AF81" s="469"/>
      <c r="AG81" s="469"/>
      <c r="AH81" s="469"/>
      <c r="AI81" s="469"/>
      <c r="AJ81" s="469"/>
      <c r="AK81" s="469"/>
      <c r="AL81" s="23"/>
      <c r="AM81" s="23"/>
      <c r="AN81" s="23"/>
      <c r="AO81" s="23"/>
      <c r="AP81" s="23"/>
      <c r="AQ81" s="23"/>
      <c r="AR81" s="23"/>
      <c r="AS81" s="23"/>
      <c r="AT81" s="23"/>
      <c r="AU81" s="23"/>
      <c r="AV81" s="23"/>
      <c r="AW81" s="23"/>
    </row>
    <row r="82" spans="1:49" ht="12" customHeight="1" x14ac:dyDescent="0.2">
      <c r="A82" s="23"/>
      <c r="B82" s="435">
        <v>1</v>
      </c>
      <c r="C82" s="436"/>
      <c r="D82" s="24"/>
      <c r="E82" s="24"/>
      <c r="F82" s="24"/>
      <c r="G82" s="472" t="s">
        <v>87</v>
      </c>
      <c r="H82" s="472"/>
      <c r="I82" s="472"/>
      <c r="J82" s="472"/>
      <c r="K82" s="472"/>
      <c r="L82" s="472"/>
      <c r="M82" s="472"/>
      <c r="N82" s="472"/>
      <c r="O82" s="472"/>
      <c r="P82" s="472"/>
      <c r="Q82" s="472"/>
      <c r="R82" s="472"/>
      <c r="S82" s="472"/>
      <c r="T82" s="472"/>
      <c r="U82" s="472"/>
      <c r="V82" s="472"/>
      <c r="W82" s="472"/>
      <c r="X82" s="472"/>
      <c r="Y82" s="472"/>
      <c r="Z82" s="472"/>
      <c r="AA82" s="472"/>
      <c r="AB82" s="472"/>
      <c r="AC82" s="472"/>
      <c r="AD82" s="472"/>
      <c r="AE82" s="472"/>
      <c r="AF82" s="472"/>
      <c r="AG82" s="472"/>
      <c r="AH82" s="472"/>
      <c r="AI82" s="472"/>
      <c r="AJ82" s="472"/>
      <c r="AK82" s="472"/>
      <c r="AL82" s="23"/>
      <c r="AM82" s="23"/>
      <c r="AN82" s="23"/>
      <c r="AO82" s="23"/>
      <c r="AP82" s="23"/>
      <c r="AQ82" s="23"/>
      <c r="AR82" s="23"/>
      <c r="AS82" s="23"/>
      <c r="AT82" s="23"/>
      <c r="AU82" s="23"/>
      <c r="AV82" s="23"/>
      <c r="AW82" s="23"/>
    </row>
    <row r="83" spans="1:49" x14ac:dyDescent="0.2">
      <c r="A83" s="23"/>
      <c r="B83" s="435"/>
      <c r="C83" s="436"/>
      <c r="D83" s="24"/>
      <c r="E83" s="24"/>
      <c r="F83" s="24"/>
      <c r="G83" s="472"/>
      <c r="H83" s="472"/>
      <c r="I83" s="472"/>
      <c r="J83" s="472"/>
      <c r="K83" s="472"/>
      <c r="L83" s="472"/>
      <c r="M83" s="472"/>
      <c r="N83" s="472"/>
      <c r="O83" s="472"/>
      <c r="P83" s="472"/>
      <c r="Q83" s="472"/>
      <c r="R83" s="472"/>
      <c r="S83" s="472"/>
      <c r="T83" s="472"/>
      <c r="U83" s="472"/>
      <c r="V83" s="472"/>
      <c r="W83" s="472"/>
      <c r="X83" s="472"/>
      <c r="Y83" s="472"/>
      <c r="Z83" s="472"/>
      <c r="AA83" s="472"/>
      <c r="AB83" s="472"/>
      <c r="AC83" s="472"/>
      <c r="AD83" s="472"/>
      <c r="AE83" s="472"/>
      <c r="AF83" s="472"/>
      <c r="AG83" s="472"/>
      <c r="AH83" s="472"/>
      <c r="AI83" s="472"/>
      <c r="AJ83" s="472"/>
      <c r="AK83" s="472"/>
      <c r="AL83" s="23"/>
      <c r="AM83" s="23"/>
      <c r="AN83" s="23"/>
      <c r="AO83" s="23"/>
      <c r="AP83" s="23"/>
      <c r="AQ83" s="23"/>
      <c r="AR83" s="23"/>
      <c r="AS83" s="23"/>
      <c r="AT83" s="23"/>
      <c r="AU83" s="23"/>
      <c r="AV83" s="23"/>
      <c r="AW83" s="23"/>
    </row>
    <row r="84" spans="1:49" x14ac:dyDescent="0.2">
      <c r="A84" s="23"/>
      <c r="B84" s="437"/>
      <c r="C84" s="438"/>
      <c r="D84" s="22"/>
      <c r="E84" s="22"/>
      <c r="F84" s="22"/>
      <c r="G84" s="472"/>
      <c r="H84" s="472"/>
      <c r="I84" s="472"/>
      <c r="J84" s="472"/>
      <c r="K84" s="472"/>
      <c r="L84" s="472"/>
      <c r="M84" s="472"/>
      <c r="N84" s="472"/>
      <c r="O84" s="472"/>
      <c r="P84" s="472"/>
      <c r="Q84" s="472"/>
      <c r="R84" s="472"/>
      <c r="S84" s="472"/>
      <c r="T84" s="472"/>
      <c r="U84" s="472"/>
      <c r="V84" s="472"/>
      <c r="W84" s="472"/>
      <c r="X84" s="472"/>
      <c r="Y84" s="472"/>
      <c r="Z84" s="472"/>
      <c r="AA84" s="472"/>
      <c r="AB84" s="472"/>
      <c r="AC84" s="472"/>
      <c r="AD84" s="472"/>
      <c r="AE84" s="472"/>
      <c r="AF84" s="472"/>
      <c r="AG84" s="472"/>
      <c r="AH84" s="472"/>
      <c r="AI84" s="472"/>
      <c r="AJ84" s="472"/>
      <c r="AK84" s="472"/>
      <c r="AL84" s="23"/>
      <c r="AM84" s="23"/>
      <c r="AN84" s="23"/>
      <c r="AO84" s="23"/>
      <c r="AP84" s="23"/>
      <c r="AQ84" s="23"/>
      <c r="AR84" s="23"/>
      <c r="AS84" s="23"/>
      <c r="AT84" s="23"/>
      <c r="AU84" s="23"/>
      <c r="AV84" s="23"/>
      <c r="AW84" s="23"/>
    </row>
    <row r="85" spans="1:49" x14ac:dyDescent="0.2">
      <c r="A85" s="23"/>
      <c r="B85" s="433">
        <v>2</v>
      </c>
      <c r="C85" s="434"/>
      <c r="D85" s="21"/>
      <c r="E85" s="21"/>
      <c r="F85" s="21"/>
      <c r="G85" s="472" t="s">
        <v>88</v>
      </c>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472"/>
      <c r="AK85" s="472"/>
      <c r="AL85" s="23"/>
      <c r="AM85" s="23"/>
      <c r="AN85" s="23"/>
      <c r="AO85" s="23"/>
      <c r="AP85" s="23"/>
      <c r="AQ85" s="23"/>
      <c r="AR85" s="23"/>
      <c r="AS85" s="23"/>
      <c r="AT85" s="23"/>
      <c r="AU85" s="23"/>
      <c r="AV85" s="23"/>
      <c r="AW85" s="23"/>
    </row>
    <row r="86" spans="1:49" x14ac:dyDescent="0.2">
      <c r="A86" s="23"/>
      <c r="B86" s="435"/>
      <c r="C86" s="436"/>
      <c r="D86" s="24"/>
      <c r="E86" s="24"/>
      <c r="F86" s="24"/>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472"/>
      <c r="AK86" s="472"/>
      <c r="AL86" s="23"/>
      <c r="AM86" s="23"/>
      <c r="AN86" s="23"/>
      <c r="AO86" s="23"/>
      <c r="AP86" s="23"/>
      <c r="AQ86" s="23"/>
      <c r="AR86" s="23"/>
      <c r="AS86" s="23"/>
      <c r="AT86" s="23"/>
      <c r="AU86" s="23"/>
      <c r="AV86" s="23"/>
      <c r="AW86" s="23"/>
    </row>
    <row r="87" spans="1:49" x14ac:dyDescent="0.2">
      <c r="A87" s="23"/>
      <c r="B87" s="437"/>
      <c r="C87" s="438"/>
      <c r="D87" s="22"/>
      <c r="E87" s="22"/>
      <c r="F87" s="22"/>
      <c r="G87" s="472"/>
      <c r="H87" s="472"/>
      <c r="I87" s="472"/>
      <c r="J87" s="472"/>
      <c r="K87" s="472"/>
      <c r="L87" s="472"/>
      <c r="M87" s="472"/>
      <c r="N87" s="472"/>
      <c r="O87" s="472"/>
      <c r="P87" s="472"/>
      <c r="Q87" s="472"/>
      <c r="R87" s="472"/>
      <c r="S87" s="472"/>
      <c r="T87" s="472"/>
      <c r="U87" s="472"/>
      <c r="V87" s="472"/>
      <c r="W87" s="472"/>
      <c r="X87" s="472"/>
      <c r="Y87" s="472"/>
      <c r="Z87" s="472"/>
      <c r="AA87" s="472"/>
      <c r="AB87" s="472"/>
      <c r="AC87" s="472"/>
      <c r="AD87" s="472"/>
      <c r="AE87" s="472"/>
      <c r="AF87" s="472"/>
      <c r="AG87" s="472"/>
      <c r="AH87" s="472"/>
      <c r="AI87" s="472"/>
      <c r="AJ87" s="472"/>
      <c r="AK87" s="472"/>
      <c r="AL87" s="23"/>
      <c r="AM87" s="23"/>
      <c r="AN87" s="23"/>
      <c r="AO87" s="23"/>
      <c r="AP87" s="23"/>
      <c r="AQ87" s="23"/>
      <c r="AR87" s="23"/>
      <c r="AS87" s="23"/>
      <c r="AT87" s="23"/>
      <c r="AU87" s="23"/>
      <c r="AV87" s="23"/>
      <c r="AW87" s="23"/>
    </row>
    <row r="88" spans="1:49" x14ac:dyDescent="0.2">
      <c r="A88" s="23"/>
      <c r="B88" s="433">
        <v>3</v>
      </c>
      <c r="C88" s="434"/>
      <c r="D88" s="21"/>
      <c r="E88" s="21"/>
      <c r="F88" s="21"/>
      <c r="G88" s="472" t="s">
        <v>89</v>
      </c>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472"/>
      <c r="AK88" s="472"/>
      <c r="AL88" s="23"/>
      <c r="AM88" s="23"/>
      <c r="AN88" s="23"/>
      <c r="AO88" s="23"/>
      <c r="AP88" s="23"/>
      <c r="AQ88" s="23"/>
      <c r="AR88" s="23"/>
      <c r="AS88" s="23"/>
      <c r="AT88" s="23"/>
      <c r="AU88" s="23"/>
      <c r="AV88" s="23"/>
      <c r="AW88" s="23"/>
    </row>
    <row r="89" spans="1:49" x14ac:dyDescent="0.2">
      <c r="A89" s="23"/>
      <c r="B89" s="435"/>
      <c r="C89" s="436"/>
      <c r="D89" s="24"/>
      <c r="E89" s="24"/>
      <c r="F89" s="24"/>
      <c r="G89" s="472"/>
      <c r="H89" s="472"/>
      <c r="I89" s="472"/>
      <c r="J89" s="472"/>
      <c r="K89" s="472"/>
      <c r="L89" s="472"/>
      <c r="M89" s="472"/>
      <c r="N89" s="472"/>
      <c r="O89" s="472"/>
      <c r="P89" s="472"/>
      <c r="Q89" s="472"/>
      <c r="R89" s="472"/>
      <c r="S89" s="472"/>
      <c r="T89" s="472"/>
      <c r="U89" s="472"/>
      <c r="V89" s="472"/>
      <c r="W89" s="472"/>
      <c r="X89" s="472"/>
      <c r="Y89" s="472"/>
      <c r="Z89" s="472"/>
      <c r="AA89" s="472"/>
      <c r="AB89" s="472"/>
      <c r="AC89" s="472"/>
      <c r="AD89" s="472"/>
      <c r="AE89" s="472"/>
      <c r="AF89" s="472"/>
      <c r="AG89" s="472"/>
      <c r="AH89" s="472"/>
      <c r="AI89" s="472"/>
      <c r="AJ89" s="472"/>
      <c r="AK89" s="472"/>
      <c r="AL89" s="23"/>
      <c r="AM89" s="23"/>
      <c r="AN89" s="23"/>
      <c r="AO89" s="23"/>
      <c r="AP89" s="23"/>
      <c r="AQ89" s="23"/>
      <c r="AR89" s="23"/>
      <c r="AS89" s="23"/>
      <c r="AT89" s="23"/>
      <c r="AU89" s="23"/>
      <c r="AV89" s="23"/>
      <c r="AW89" s="23"/>
    </row>
    <row r="90" spans="1:49" x14ac:dyDescent="0.2">
      <c r="A90" s="23"/>
      <c r="B90" s="437"/>
      <c r="C90" s="438"/>
      <c r="D90" s="22"/>
      <c r="E90" s="22"/>
      <c r="F90" s="22"/>
      <c r="G90" s="472"/>
      <c r="H90" s="472"/>
      <c r="I90" s="472"/>
      <c r="J90" s="472"/>
      <c r="K90" s="472"/>
      <c r="L90" s="472"/>
      <c r="M90" s="472"/>
      <c r="N90" s="472"/>
      <c r="O90" s="472"/>
      <c r="P90" s="472"/>
      <c r="Q90" s="472"/>
      <c r="R90" s="472"/>
      <c r="S90" s="472"/>
      <c r="T90" s="472"/>
      <c r="U90" s="472"/>
      <c r="V90" s="472"/>
      <c r="W90" s="472"/>
      <c r="X90" s="472"/>
      <c r="Y90" s="472"/>
      <c r="Z90" s="472"/>
      <c r="AA90" s="472"/>
      <c r="AB90" s="472"/>
      <c r="AC90" s="472"/>
      <c r="AD90" s="472"/>
      <c r="AE90" s="472"/>
      <c r="AF90" s="472"/>
      <c r="AG90" s="472"/>
      <c r="AH90" s="472"/>
      <c r="AI90" s="472"/>
      <c r="AJ90" s="472"/>
      <c r="AK90" s="472"/>
      <c r="AL90" s="23"/>
      <c r="AM90" s="23"/>
      <c r="AN90" s="23"/>
      <c r="AO90" s="23"/>
      <c r="AP90" s="23"/>
      <c r="AQ90" s="23"/>
      <c r="AR90" s="23"/>
      <c r="AS90" s="23"/>
      <c r="AT90" s="23"/>
      <c r="AU90" s="23"/>
      <c r="AV90" s="23"/>
      <c r="AW90" s="23"/>
    </row>
    <row r="91" spans="1:49" x14ac:dyDescent="0.2">
      <c r="A91" s="23"/>
      <c r="B91" s="435">
        <v>4</v>
      </c>
      <c r="C91" s="436"/>
      <c r="D91" s="24"/>
      <c r="E91" s="24"/>
      <c r="F91" s="24"/>
      <c r="G91" s="473" t="s">
        <v>90</v>
      </c>
      <c r="H91" s="473"/>
      <c r="I91" s="473"/>
      <c r="J91" s="473"/>
      <c r="K91" s="473"/>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473"/>
      <c r="AK91" s="473"/>
      <c r="AL91" s="23"/>
      <c r="AM91" s="23"/>
      <c r="AN91" s="23"/>
      <c r="AO91" s="23"/>
      <c r="AP91" s="23"/>
      <c r="AQ91" s="23"/>
      <c r="AR91" s="23"/>
      <c r="AS91" s="23"/>
      <c r="AT91" s="23"/>
      <c r="AU91" s="23"/>
      <c r="AV91" s="23"/>
      <c r="AW91" s="23"/>
    </row>
    <row r="92" spans="1:49" x14ac:dyDescent="0.2">
      <c r="A92" s="23"/>
      <c r="B92" s="435"/>
      <c r="C92" s="436"/>
      <c r="D92" s="24"/>
      <c r="E92" s="24"/>
      <c r="F92" s="24"/>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K92" s="473"/>
      <c r="AL92" s="23"/>
      <c r="AM92" s="23"/>
      <c r="AN92" s="23"/>
      <c r="AO92" s="23"/>
      <c r="AP92" s="23"/>
      <c r="AQ92" s="23"/>
      <c r="AR92" s="23"/>
      <c r="AS92" s="23"/>
      <c r="AT92" s="23"/>
      <c r="AU92" s="23"/>
      <c r="AV92" s="23"/>
      <c r="AW92" s="23"/>
    </row>
    <row r="93" spans="1:49" x14ac:dyDescent="0.2">
      <c r="A93" s="23"/>
      <c r="B93" s="437"/>
      <c r="C93" s="438"/>
      <c r="D93" s="22"/>
      <c r="E93" s="22"/>
      <c r="F93" s="22"/>
      <c r="G93" s="473"/>
      <c r="H93" s="473"/>
      <c r="I93" s="473"/>
      <c r="J93" s="473"/>
      <c r="K93" s="473"/>
      <c r="L93" s="473"/>
      <c r="M93" s="473"/>
      <c r="N93" s="473"/>
      <c r="O93" s="473"/>
      <c r="P93" s="473"/>
      <c r="Q93" s="473"/>
      <c r="R93" s="473"/>
      <c r="S93" s="473"/>
      <c r="T93" s="473"/>
      <c r="U93" s="473"/>
      <c r="V93" s="473"/>
      <c r="W93" s="473"/>
      <c r="X93" s="473"/>
      <c r="Y93" s="473"/>
      <c r="Z93" s="473"/>
      <c r="AA93" s="473"/>
      <c r="AB93" s="473"/>
      <c r="AC93" s="473"/>
      <c r="AD93" s="473"/>
      <c r="AE93" s="473"/>
      <c r="AF93" s="473"/>
      <c r="AG93" s="473"/>
      <c r="AH93" s="473"/>
      <c r="AI93" s="473"/>
      <c r="AJ93" s="473"/>
      <c r="AK93" s="473"/>
      <c r="AL93" s="23"/>
      <c r="AM93" s="23"/>
      <c r="AN93" s="23"/>
      <c r="AO93" s="23"/>
      <c r="AP93" s="23"/>
      <c r="AQ93" s="23"/>
      <c r="AR93" s="23"/>
      <c r="AS93" s="23"/>
      <c r="AT93" s="23"/>
      <c r="AU93" s="23"/>
      <c r="AV93" s="23"/>
      <c r="AW93" s="23"/>
    </row>
    <row r="94" spans="1:49" x14ac:dyDescent="0.2">
      <c r="A94" s="23"/>
      <c r="B94" s="433">
        <v>5</v>
      </c>
      <c r="C94" s="434"/>
      <c r="D94" s="21"/>
      <c r="E94" s="21"/>
      <c r="F94" s="21"/>
      <c r="G94" s="473" t="s">
        <v>91</v>
      </c>
      <c r="H94" s="473"/>
      <c r="I94" s="473"/>
      <c r="J94" s="473"/>
      <c r="K94" s="473"/>
      <c r="L94" s="473"/>
      <c r="M94" s="473"/>
      <c r="N94" s="473"/>
      <c r="O94" s="473"/>
      <c r="P94" s="473"/>
      <c r="Q94" s="473"/>
      <c r="R94" s="473"/>
      <c r="S94" s="473"/>
      <c r="T94" s="473"/>
      <c r="U94" s="473"/>
      <c r="V94" s="473"/>
      <c r="W94" s="473"/>
      <c r="X94" s="473"/>
      <c r="Y94" s="473"/>
      <c r="Z94" s="473"/>
      <c r="AA94" s="473"/>
      <c r="AB94" s="473"/>
      <c r="AC94" s="473"/>
      <c r="AD94" s="473"/>
      <c r="AE94" s="473"/>
      <c r="AF94" s="473"/>
      <c r="AG94" s="473"/>
      <c r="AH94" s="473"/>
      <c r="AI94" s="473"/>
      <c r="AJ94" s="473"/>
      <c r="AK94" s="473"/>
      <c r="AL94" s="23"/>
      <c r="AM94" s="23"/>
      <c r="AN94" s="23"/>
      <c r="AO94" s="23"/>
      <c r="AP94" s="23"/>
      <c r="AQ94" s="23"/>
      <c r="AR94" s="23"/>
      <c r="AS94" s="23"/>
      <c r="AT94" s="23"/>
      <c r="AU94" s="23"/>
      <c r="AV94" s="23"/>
      <c r="AW94" s="23"/>
    </row>
    <row r="95" spans="1:49" x14ac:dyDescent="0.2">
      <c r="A95" s="23"/>
      <c r="B95" s="435"/>
      <c r="C95" s="436"/>
      <c r="D95" s="24"/>
      <c r="E95" s="24"/>
      <c r="F95" s="24"/>
      <c r="G95" s="473"/>
      <c r="H95" s="473"/>
      <c r="I95" s="473"/>
      <c r="J95" s="473"/>
      <c r="K95" s="473"/>
      <c r="L95" s="473"/>
      <c r="M95" s="473"/>
      <c r="N95" s="473"/>
      <c r="O95" s="473"/>
      <c r="P95" s="473"/>
      <c r="Q95" s="473"/>
      <c r="R95" s="473"/>
      <c r="S95" s="473"/>
      <c r="T95" s="473"/>
      <c r="U95" s="473"/>
      <c r="V95" s="473"/>
      <c r="W95" s="473"/>
      <c r="X95" s="473"/>
      <c r="Y95" s="473"/>
      <c r="Z95" s="473"/>
      <c r="AA95" s="473"/>
      <c r="AB95" s="473"/>
      <c r="AC95" s="473"/>
      <c r="AD95" s="473"/>
      <c r="AE95" s="473"/>
      <c r="AF95" s="473"/>
      <c r="AG95" s="473"/>
      <c r="AH95" s="473"/>
      <c r="AI95" s="473"/>
      <c r="AJ95" s="473"/>
      <c r="AK95" s="473"/>
      <c r="AL95" s="23"/>
      <c r="AM95" s="23"/>
      <c r="AN95" s="23"/>
      <c r="AO95" s="23"/>
      <c r="AP95" s="23"/>
      <c r="AQ95" s="23"/>
      <c r="AR95" s="23"/>
      <c r="AS95" s="23"/>
      <c r="AT95" s="23"/>
      <c r="AU95" s="23"/>
      <c r="AV95" s="23"/>
      <c r="AW95" s="23"/>
    </row>
    <row r="96" spans="1:49" x14ac:dyDescent="0.2">
      <c r="A96" s="23"/>
      <c r="B96" s="437"/>
      <c r="C96" s="438"/>
      <c r="D96" s="22"/>
      <c r="E96" s="22"/>
      <c r="F96" s="22"/>
      <c r="G96" s="473"/>
      <c r="H96" s="473"/>
      <c r="I96" s="473"/>
      <c r="J96" s="473"/>
      <c r="K96" s="473"/>
      <c r="L96" s="473"/>
      <c r="M96" s="473"/>
      <c r="N96" s="473"/>
      <c r="O96" s="473"/>
      <c r="P96" s="473"/>
      <c r="Q96" s="473"/>
      <c r="R96" s="473"/>
      <c r="S96" s="473"/>
      <c r="T96" s="473"/>
      <c r="U96" s="473"/>
      <c r="V96" s="473"/>
      <c r="W96" s="473"/>
      <c r="X96" s="473"/>
      <c r="Y96" s="473"/>
      <c r="Z96" s="473"/>
      <c r="AA96" s="473"/>
      <c r="AB96" s="473"/>
      <c r="AC96" s="473"/>
      <c r="AD96" s="473"/>
      <c r="AE96" s="473"/>
      <c r="AF96" s="473"/>
      <c r="AG96" s="473"/>
      <c r="AH96" s="473"/>
      <c r="AI96" s="473"/>
      <c r="AJ96" s="473"/>
      <c r="AK96" s="473"/>
      <c r="AL96" s="23"/>
      <c r="AM96" s="23"/>
      <c r="AN96" s="23"/>
      <c r="AO96" s="23"/>
      <c r="AP96" s="23"/>
      <c r="AQ96" s="23"/>
      <c r="AR96" s="23"/>
      <c r="AS96" s="23"/>
      <c r="AT96" s="23"/>
      <c r="AU96" s="23"/>
      <c r="AV96" s="23"/>
      <c r="AW96" s="23"/>
    </row>
    <row r="97" spans="1:49" x14ac:dyDescent="0.2">
      <c r="A97" s="23"/>
      <c r="B97" s="433">
        <v>6</v>
      </c>
      <c r="C97" s="434"/>
      <c r="D97" s="21"/>
      <c r="E97" s="21"/>
      <c r="F97" s="21"/>
      <c r="G97" s="473" t="s">
        <v>92</v>
      </c>
      <c r="H97" s="473"/>
      <c r="I97" s="473"/>
      <c r="J97" s="473"/>
      <c r="K97" s="473"/>
      <c r="L97" s="473"/>
      <c r="M97" s="473"/>
      <c r="N97" s="473"/>
      <c r="O97" s="473"/>
      <c r="P97" s="473"/>
      <c r="Q97" s="473"/>
      <c r="R97" s="473"/>
      <c r="S97" s="473"/>
      <c r="T97" s="473"/>
      <c r="U97" s="473"/>
      <c r="V97" s="473"/>
      <c r="W97" s="473"/>
      <c r="X97" s="473"/>
      <c r="Y97" s="473"/>
      <c r="Z97" s="473"/>
      <c r="AA97" s="473"/>
      <c r="AB97" s="473"/>
      <c r="AC97" s="473"/>
      <c r="AD97" s="473"/>
      <c r="AE97" s="473"/>
      <c r="AF97" s="473"/>
      <c r="AG97" s="473"/>
      <c r="AH97" s="473"/>
      <c r="AI97" s="473"/>
      <c r="AJ97" s="473"/>
      <c r="AK97" s="473"/>
      <c r="AL97" s="23"/>
      <c r="AM97" s="23"/>
      <c r="AN97" s="23"/>
      <c r="AO97" s="23"/>
      <c r="AP97" s="23"/>
      <c r="AQ97" s="23"/>
      <c r="AR97" s="23"/>
      <c r="AS97" s="23"/>
      <c r="AT97" s="23"/>
      <c r="AU97" s="23"/>
      <c r="AV97" s="23"/>
      <c r="AW97" s="23"/>
    </row>
    <row r="98" spans="1:49" x14ac:dyDescent="0.2">
      <c r="A98" s="23"/>
      <c r="B98" s="435"/>
      <c r="C98" s="436"/>
      <c r="D98" s="24"/>
      <c r="E98" s="24"/>
      <c r="F98" s="24"/>
      <c r="G98" s="473"/>
      <c r="H98" s="473"/>
      <c r="I98" s="473"/>
      <c r="J98" s="473"/>
      <c r="K98" s="473"/>
      <c r="L98" s="473"/>
      <c r="M98" s="473"/>
      <c r="N98" s="473"/>
      <c r="O98" s="473"/>
      <c r="P98" s="473"/>
      <c r="Q98" s="473"/>
      <c r="R98" s="473"/>
      <c r="S98" s="473"/>
      <c r="T98" s="473"/>
      <c r="U98" s="473"/>
      <c r="V98" s="473"/>
      <c r="W98" s="473"/>
      <c r="X98" s="473"/>
      <c r="Y98" s="473"/>
      <c r="Z98" s="473"/>
      <c r="AA98" s="473"/>
      <c r="AB98" s="473"/>
      <c r="AC98" s="473"/>
      <c r="AD98" s="473"/>
      <c r="AE98" s="473"/>
      <c r="AF98" s="473"/>
      <c r="AG98" s="473"/>
      <c r="AH98" s="473"/>
      <c r="AI98" s="473"/>
      <c r="AJ98" s="473"/>
      <c r="AK98" s="473"/>
      <c r="AL98" s="23"/>
      <c r="AM98" s="23"/>
      <c r="AN98" s="23"/>
      <c r="AO98" s="23"/>
      <c r="AP98" s="23"/>
      <c r="AQ98" s="23"/>
      <c r="AR98" s="23"/>
      <c r="AS98" s="23"/>
      <c r="AT98" s="23"/>
      <c r="AU98" s="23"/>
      <c r="AV98" s="23"/>
      <c r="AW98" s="23"/>
    </row>
    <row r="99" spans="1:49" x14ac:dyDescent="0.2">
      <c r="A99" s="23"/>
      <c r="B99" s="437"/>
      <c r="C99" s="438"/>
      <c r="D99" s="22"/>
      <c r="E99" s="22"/>
      <c r="F99" s="22"/>
      <c r="G99" s="473"/>
      <c r="H99" s="473"/>
      <c r="I99" s="473"/>
      <c r="J99" s="473"/>
      <c r="K99" s="473"/>
      <c r="L99" s="473"/>
      <c r="M99" s="473"/>
      <c r="N99" s="473"/>
      <c r="O99" s="473"/>
      <c r="P99" s="473"/>
      <c r="Q99" s="473"/>
      <c r="R99" s="473"/>
      <c r="S99" s="473"/>
      <c r="T99" s="473"/>
      <c r="U99" s="473"/>
      <c r="V99" s="473"/>
      <c r="W99" s="473"/>
      <c r="X99" s="473"/>
      <c r="Y99" s="473"/>
      <c r="Z99" s="473"/>
      <c r="AA99" s="473"/>
      <c r="AB99" s="473"/>
      <c r="AC99" s="473"/>
      <c r="AD99" s="473"/>
      <c r="AE99" s="473"/>
      <c r="AF99" s="473"/>
      <c r="AG99" s="473"/>
      <c r="AH99" s="473"/>
      <c r="AI99" s="473"/>
      <c r="AJ99" s="473"/>
      <c r="AK99" s="473"/>
      <c r="AL99" s="23"/>
      <c r="AM99" s="23"/>
      <c r="AN99" s="23"/>
      <c r="AO99" s="23"/>
      <c r="AP99" s="23"/>
      <c r="AQ99" s="23"/>
      <c r="AR99" s="23"/>
      <c r="AS99" s="23"/>
      <c r="AT99" s="23"/>
      <c r="AU99" s="23"/>
      <c r="AV99" s="23"/>
      <c r="AW99" s="23"/>
    </row>
    <row r="100" spans="1:49" x14ac:dyDescent="0.2">
      <c r="A100" s="23"/>
      <c r="B100" s="433">
        <v>7</v>
      </c>
      <c r="C100" s="434"/>
      <c r="D100" s="21"/>
      <c r="E100" s="21"/>
      <c r="F100" s="21"/>
      <c r="G100" s="472" t="s">
        <v>93</v>
      </c>
      <c r="H100" s="472"/>
      <c r="I100" s="472"/>
      <c r="J100" s="472"/>
      <c r="K100" s="472"/>
      <c r="L100" s="472"/>
      <c r="M100" s="472"/>
      <c r="N100" s="472"/>
      <c r="O100" s="472"/>
      <c r="P100" s="472"/>
      <c r="Q100" s="472"/>
      <c r="R100" s="472"/>
      <c r="S100" s="472"/>
      <c r="T100" s="472"/>
      <c r="U100" s="472"/>
      <c r="V100" s="472"/>
      <c r="W100" s="472"/>
      <c r="X100" s="472"/>
      <c r="Y100" s="472"/>
      <c r="Z100" s="472"/>
      <c r="AA100" s="472"/>
      <c r="AB100" s="472"/>
      <c r="AC100" s="472"/>
      <c r="AD100" s="472"/>
      <c r="AE100" s="472"/>
      <c r="AF100" s="472"/>
      <c r="AG100" s="472"/>
      <c r="AH100" s="472"/>
      <c r="AI100" s="472"/>
      <c r="AJ100" s="472"/>
      <c r="AK100" s="472"/>
      <c r="AL100" s="23"/>
      <c r="AM100" s="23"/>
      <c r="AN100" s="23"/>
      <c r="AO100" s="23"/>
      <c r="AP100" s="23"/>
      <c r="AQ100" s="23"/>
      <c r="AR100" s="23"/>
      <c r="AS100" s="23"/>
      <c r="AT100" s="23"/>
      <c r="AU100" s="23"/>
      <c r="AV100" s="23"/>
      <c r="AW100" s="23"/>
    </row>
    <row r="101" spans="1:49" x14ac:dyDescent="0.2">
      <c r="A101" s="23"/>
      <c r="B101" s="435"/>
      <c r="C101" s="436"/>
      <c r="D101" s="24"/>
      <c r="E101" s="24"/>
      <c r="F101" s="24"/>
      <c r="G101" s="472"/>
      <c r="H101" s="472"/>
      <c r="I101" s="472"/>
      <c r="J101" s="472"/>
      <c r="K101" s="472"/>
      <c r="L101" s="472"/>
      <c r="M101" s="472"/>
      <c r="N101" s="472"/>
      <c r="O101" s="472"/>
      <c r="P101" s="472"/>
      <c r="Q101" s="472"/>
      <c r="R101" s="472"/>
      <c r="S101" s="472"/>
      <c r="T101" s="472"/>
      <c r="U101" s="472"/>
      <c r="V101" s="472"/>
      <c r="W101" s="472"/>
      <c r="X101" s="472"/>
      <c r="Y101" s="472"/>
      <c r="Z101" s="472"/>
      <c r="AA101" s="472"/>
      <c r="AB101" s="472"/>
      <c r="AC101" s="472"/>
      <c r="AD101" s="472"/>
      <c r="AE101" s="472"/>
      <c r="AF101" s="472"/>
      <c r="AG101" s="472"/>
      <c r="AH101" s="472"/>
      <c r="AI101" s="472"/>
      <c r="AJ101" s="472"/>
      <c r="AK101" s="472"/>
      <c r="AL101" s="23"/>
      <c r="AM101" s="23"/>
      <c r="AN101" s="23"/>
      <c r="AO101" s="23"/>
      <c r="AP101" s="23"/>
      <c r="AQ101" s="23"/>
      <c r="AR101" s="23"/>
      <c r="AS101" s="23"/>
      <c r="AT101" s="23"/>
      <c r="AU101" s="23"/>
      <c r="AV101" s="23"/>
      <c r="AW101" s="23"/>
    </row>
    <row r="102" spans="1:49" x14ac:dyDescent="0.2">
      <c r="A102" s="23"/>
      <c r="B102" s="437"/>
      <c r="C102" s="438"/>
      <c r="D102" s="22"/>
      <c r="E102" s="22"/>
      <c r="F102" s="22"/>
      <c r="G102" s="472"/>
      <c r="H102" s="472"/>
      <c r="I102" s="472"/>
      <c r="J102" s="472"/>
      <c r="K102" s="472"/>
      <c r="L102" s="472"/>
      <c r="M102" s="472"/>
      <c r="N102" s="472"/>
      <c r="O102" s="472"/>
      <c r="P102" s="472"/>
      <c r="Q102" s="472"/>
      <c r="R102" s="472"/>
      <c r="S102" s="472"/>
      <c r="T102" s="472"/>
      <c r="U102" s="472"/>
      <c r="V102" s="472"/>
      <c r="W102" s="472"/>
      <c r="X102" s="472"/>
      <c r="Y102" s="472"/>
      <c r="Z102" s="472"/>
      <c r="AA102" s="472"/>
      <c r="AB102" s="472"/>
      <c r="AC102" s="472"/>
      <c r="AD102" s="472"/>
      <c r="AE102" s="472"/>
      <c r="AF102" s="472"/>
      <c r="AG102" s="472"/>
      <c r="AH102" s="472"/>
      <c r="AI102" s="472"/>
      <c r="AJ102" s="472"/>
      <c r="AK102" s="472"/>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79NdWT3QC5y8jMmIN4clBjgRBDiUTP2QD0jRDwYw0DH/MEwzQtD/HwNt5neMvpvVbgfW1nfS2DEScbqEWw8oVg==" saltValue="a0n6j7Meq6uh7UPGgCldrA=="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AXrBwgoXeXw1ApimMvKjQ4JDKas3QIhTkmHueNsapGO9gjIEgDfJvYrvFXmudZOfd+qtR1dCSkGYn4OM7eCAvA==" saltValue="b79YdRCul5igUvxS5dkUm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5" t="s">
        <v>110</v>
      </c>
      <c r="B2" s="475"/>
      <c r="C2" s="56" t="str">
        <f>"CT0178-"&amp;E4</f>
        <v>CT0178-</v>
      </c>
    </row>
    <row r="3" spans="1:9" x14ac:dyDescent="0.2">
      <c r="G3" s="39" t="s">
        <v>129</v>
      </c>
    </row>
    <row r="4" spans="1:9" x14ac:dyDescent="0.2">
      <c r="B4" s="58" t="s">
        <v>4</v>
      </c>
      <c r="C4" s="61" t="str">
        <f>製品カテゴリ</f>
        <v>感熱フィルム向けラベルレス印字装置</v>
      </c>
      <c r="D4" s="62" t="s">
        <v>111</v>
      </c>
      <c r="E4" s="81" t="s">
        <v>128</v>
      </c>
      <c r="G4" s="474" t="str">
        <f>省力化機能パラメータ</f>
        <v>省力化パラメータなし</v>
      </c>
      <c r="H4" s="474"/>
      <c r="I4" s="474"/>
    </row>
    <row r="5" spans="1:9" x14ac:dyDescent="0.2">
      <c r="B5" s="58" t="s">
        <v>112</v>
      </c>
      <c r="C5" s="56">
        <f>製造事業者名</f>
        <v>0</v>
      </c>
      <c r="E5" s="80" t="str">
        <f>IF(LEN(E4)=6,"OK","入力してください")</f>
        <v>入力してください</v>
      </c>
      <c r="G5" s="474"/>
      <c r="H5" s="474"/>
      <c r="I5" s="474"/>
    </row>
    <row r="6" spans="1:9" x14ac:dyDescent="0.2">
      <c r="B6" s="58" t="s">
        <v>113</v>
      </c>
      <c r="C6" s="56">
        <f>型番</f>
        <v>0</v>
      </c>
      <c r="G6" s="474"/>
      <c r="H6" s="474"/>
      <c r="I6" s="474"/>
    </row>
    <row r="7" spans="1:9" x14ac:dyDescent="0.2">
      <c r="B7" s="42"/>
      <c r="C7" s="184"/>
      <c r="G7" s="474"/>
      <c r="H7" s="474"/>
      <c r="I7" s="474"/>
    </row>
    <row r="8" spans="1:9" x14ac:dyDescent="0.2">
      <c r="C8" s="185"/>
      <c r="G8" s="474"/>
      <c r="H8" s="474"/>
      <c r="I8" s="474"/>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1</v>
      </c>
      <c r="E12" s="151" t="str">
        <f>審査結果</f>
        <v>適格</v>
      </c>
      <c r="F12" s="152"/>
      <c r="G12" s="77" t="s">
        <v>191</v>
      </c>
      <c r="H12" s="153" t="str">
        <f>E12</f>
        <v>適格</v>
      </c>
    </row>
  </sheetData>
  <sheetProtection algorithmName="SHA-512" hashValue="wG8M+LKyKJnNuwceFuKSfoIc8YgsqC5nYWMbl6v828tHl/gykc77C+QMEP8Ukeixdt2xAfkZoYArmnEwwD4fEQ==" saltValue="WR5DJKA8tsY/NHEjn3HeAw=="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sPLyqUJFC79ZnnGgwfjXFwPl4++bmSuyh839GV0QSeBEyMKNF/x/r2mJ/uTSjkxjLQCwgozeAbKE2tyeGiXqcA==" saltValue="MaRoWkpAFCC6jX7Et87wnQ=="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07" t="s">
        <v>192</v>
      </c>
      <c r="E2" s="207"/>
      <c r="F2" s="207"/>
      <c r="G2" s="207"/>
      <c r="H2" s="207"/>
      <c r="I2" s="207"/>
      <c r="J2" s="207"/>
      <c r="K2" s="207"/>
      <c r="L2" s="207"/>
      <c r="M2" s="207"/>
      <c r="N2" s="207"/>
      <c r="O2" s="207"/>
      <c r="P2" s="207"/>
      <c r="Q2" s="207"/>
      <c r="R2" s="207"/>
      <c r="S2" s="207"/>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【感熱フィルム向けラベルレス印字装置】</v>
      </c>
      <c r="D4" s="167"/>
      <c r="E4" s="173"/>
      <c r="F4" s="173"/>
      <c r="G4" s="173"/>
      <c r="H4" s="173"/>
      <c r="I4" s="173"/>
      <c r="J4" s="173"/>
      <c r="K4" s="173"/>
      <c r="L4" s="173"/>
      <c r="M4" s="173"/>
      <c r="N4" s="16"/>
      <c r="O4" s="16"/>
      <c r="P4" s="477" t="s">
        <v>245</v>
      </c>
      <c r="Q4" s="477"/>
      <c r="R4" s="477"/>
      <c r="S4" s="477"/>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78">
        <f>製造事業者名</f>
        <v>0</v>
      </c>
      <c r="F6" s="478"/>
      <c r="G6" s="478"/>
      <c r="H6" s="478"/>
      <c r="I6" s="478"/>
      <c r="J6" s="478"/>
      <c r="K6" s="478"/>
      <c r="L6" s="478"/>
      <c r="M6" s="478"/>
      <c r="N6" s="478"/>
      <c r="O6" s="478"/>
      <c r="P6" s="478"/>
    </row>
    <row r="7" spans="2:20" x14ac:dyDescent="0.2">
      <c r="D7" s="4" t="s">
        <v>2</v>
      </c>
      <c r="E7" s="479">
        <f>型番</f>
        <v>0</v>
      </c>
      <c r="F7" s="479"/>
      <c r="G7" s="479"/>
      <c r="H7" s="479"/>
      <c r="I7" s="479"/>
      <c r="J7" s="479"/>
      <c r="K7" s="479"/>
      <c r="L7" s="479"/>
      <c r="M7" s="479"/>
      <c r="N7" s="479"/>
      <c r="O7" s="479"/>
      <c r="P7" s="479"/>
    </row>
    <row r="9" spans="2:20" ht="13.5" customHeight="1" x14ac:dyDescent="0.2">
      <c r="C9" s="480" t="s">
        <v>217</v>
      </c>
      <c r="D9" s="480"/>
      <c r="E9" s="480"/>
      <c r="F9" s="480"/>
      <c r="G9" s="480"/>
      <c r="H9" s="480"/>
      <c r="I9" s="480"/>
      <c r="J9" s="480"/>
      <c r="K9" s="480"/>
      <c r="L9" s="480"/>
      <c r="M9" s="480"/>
      <c r="N9" s="480"/>
      <c r="O9" s="480"/>
      <c r="P9" s="480"/>
      <c r="Q9" s="480"/>
      <c r="R9" s="480"/>
      <c r="S9" s="480"/>
      <c r="T9" s="154"/>
    </row>
    <row r="10" spans="2:20" ht="13.5" customHeight="1" x14ac:dyDescent="0.2">
      <c r="C10" s="480"/>
      <c r="D10" s="480"/>
      <c r="E10" s="480"/>
      <c r="F10" s="480"/>
      <c r="G10" s="480"/>
      <c r="H10" s="480"/>
      <c r="I10" s="480"/>
      <c r="J10" s="480"/>
      <c r="K10" s="480"/>
      <c r="L10" s="480"/>
      <c r="M10" s="480"/>
      <c r="N10" s="480"/>
      <c r="O10" s="480"/>
      <c r="P10" s="480"/>
      <c r="Q10" s="480"/>
      <c r="R10" s="480"/>
      <c r="S10" s="480"/>
      <c r="T10" s="174"/>
    </row>
    <row r="12" spans="2:20" ht="16.2" x14ac:dyDescent="0.2">
      <c r="B12" s="6"/>
      <c r="C12" s="476" t="s">
        <v>114</v>
      </c>
      <c r="D12" s="476"/>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228</v>
      </c>
      <c r="E14" s="2"/>
      <c r="F14" s="162"/>
      <c r="G14" s="2"/>
      <c r="I14" s="162">
        <v>10</v>
      </c>
      <c r="J14" s="2" t="str">
        <f>IF(O14=60,"[分/回]",IF(O14=3600,"[秒/回]",""))</f>
        <v>[分/回]</v>
      </c>
      <c r="K14" s="2" t="str">
        <f>IF(I14&lt;&gt;"","×","")</f>
        <v>×</v>
      </c>
      <c r="L14" s="162">
        <f>日当たりラベル貼付_印字作業実施回数</f>
        <v>1</v>
      </c>
      <c r="M14" s="2" t="s">
        <v>210</v>
      </c>
      <c r="N14" s="2" t="str">
        <f>IF(L14&lt;&gt;"","÷","")</f>
        <v>÷</v>
      </c>
      <c r="O14" s="162">
        <v>60</v>
      </c>
      <c r="P14" s="2" t="str">
        <f>IF(O14=60,"[分/時間]",IF(O14=3600,"[秒/時間]",""))</f>
        <v>[分/時間]</v>
      </c>
      <c r="Q14" s="2" t="str">
        <f>IF(O14&lt;&gt;"","=","")</f>
        <v>=</v>
      </c>
      <c r="R14" s="165">
        <f>(10/60)*日当たりラベル貼付_印字作業実施回数</f>
        <v>0.16666666666666666</v>
      </c>
      <c r="S14" s="2" t="str">
        <f>IF(R14&lt;&gt;"","[時間/日]","")</f>
        <v>[時間/日]</v>
      </c>
      <c r="T14" s="10"/>
    </row>
    <row r="15" spans="2:20" x14ac:dyDescent="0.2">
      <c r="B15" s="9"/>
      <c r="C15" s="87" t="str">
        <f>IF(D15&lt;&gt;"","x2：","")</f>
        <v>x2：</v>
      </c>
      <c r="D15" t="s">
        <v>242</v>
      </c>
      <c r="E15" s="2"/>
      <c r="F15" s="162"/>
      <c r="G15" s="2"/>
      <c r="I15" s="162">
        <v>10</v>
      </c>
      <c r="J15" s="2" t="str">
        <f t="shared" ref="J15:J28" si="0">IF(O15=60,"[分/回]",IF(O15=3600,"[秒/回]",""))</f>
        <v>[分/回]</v>
      </c>
      <c r="K15" s="2" t="str">
        <f t="shared" ref="K15:K28" si="1">IF(I15&lt;&gt;"","×","")</f>
        <v>×</v>
      </c>
      <c r="L15" s="162">
        <f>日当たりラベル貼付_印字作業実施回数</f>
        <v>1</v>
      </c>
      <c r="M15" s="2" t="s">
        <v>210</v>
      </c>
      <c r="N15" s="2" t="str">
        <f t="shared" ref="N15:N28" si="2">IF(L15&lt;&gt;"","÷","")</f>
        <v>÷</v>
      </c>
      <c r="O15" s="162">
        <v>60</v>
      </c>
      <c r="P15" s="2" t="str">
        <f t="shared" ref="P15:P28" si="3">IF(O15=60,"[分/時間]",IF(O15=3600,"[秒/時間]",""))</f>
        <v>[分/時間]</v>
      </c>
      <c r="Q15" s="2" t="str">
        <f t="shared" ref="Q15:Q28" si="4">IF(O15&lt;&gt;"","=","")</f>
        <v>=</v>
      </c>
      <c r="R15" s="165">
        <f>(10/60)*日当たりラベル貼付_印字作業実施回数</f>
        <v>0.16666666666666666</v>
      </c>
      <c r="S15" s="2" t="str">
        <f t="shared" ref="S15:S28" si="5">IF(R15&lt;&gt;"","[時間/日]","")</f>
        <v>[時間/日]</v>
      </c>
      <c r="T15" s="10"/>
    </row>
    <row r="16" spans="2:20" x14ac:dyDescent="0.2">
      <c r="B16" s="9"/>
      <c r="C16" s="87" t="str">
        <f>IF(D16&lt;&gt;"","x3：","")</f>
        <v>x3：</v>
      </c>
      <c r="D16" t="s">
        <v>227</v>
      </c>
      <c r="E16" s="2"/>
      <c r="F16" s="162"/>
      <c r="G16" s="2"/>
      <c r="I16" s="162">
        <v>10</v>
      </c>
      <c r="J16" s="2" t="str">
        <f t="shared" si="0"/>
        <v>[分/回]</v>
      </c>
      <c r="K16" s="2" t="str">
        <f t="shared" si="1"/>
        <v>×</v>
      </c>
      <c r="L16" s="162">
        <f>日当たりラベル貼付_印字作業実施回数</f>
        <v>1</v>
      </c>
      <c r="M16" s="2" t="s">
        <v>210</v>
      </c>
      <c r="N16" s="2" t="str">
        <f t="shared" si="2"/>
        <v>÷</v>
      </c>
      <c r="O16" s="162">
        <v>60</v>
      </c>
      <c r="P16" s="2" t="str">
        <f t="shared" si="3"/>
        <v>[分/時間]</v>
      </c>
      <c r="Q16" s="2" t="str">
        <f t="shared" si="4"/>
        <v>=</v>
      </c>
      <c r="R16" s="165">
        <f>(10/60)*日当たりラベル貼付_印字作業実施回数</f>
        <v>0.16666666666666666</v>
      </c>
      <c r="S16" s="2" t="str">
        <f t="shared" si="5"/>
        <v>[時間/日]</v>
      </c>
      <c r="T16" s="10"/>
    </row>
    <row r="17" spans="2:20" hidden="1" x14ac:dyDescent="0.2">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x14ac:dyDescent="0.2">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0.5</v>
      </c>
      <c r="S29" s="13" t="s">
        <v>194</v>
      </c>
      <c r="T29" s="10"/>
    </row>
    <row r="30" spans="2:20" x14ac:dyDescent="0.2">
      <c r="B30" s="9"/>
      <c r="C30" t="str">
        <f>IF(D14="","","(=x1")&amp;IF(D15="","","+x2")&amp;IF(D16="","","+x3")&amp;IF(D17="","","+x4")&amp;IF(D18="","","+x5")&amp;IF(D19="","","+x6")&amp;IF(D20="","","+x7")&amp;IF(D21="","","+x8")&amp;IF(D22="","","+x9")&amp;IF(D23="","","+x10")&amp;IF(D24="","","+x11")&amp;IF(D25="","","+x12")&amp;IF(D26="","","+x13")&amp;IF(D27="","","+x14")&amp;IF(D28="","","+x15")&amp;IF(D14="","",")")</f>
        <v>(=x1+x2+x3)</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hidden="1" x14ac:dyDescent="0.2">
      <c r="B32" s="9"/>
      <c r="C32" s="87" t="str">
        <f>IF(D32&lt;&gt;"","y1：","")</f>
        <v/>
      </c>
      <c r="F32" s="162"/>
      <c r="G32" s="2"/>
      <c r="I32" s="165"/>
      <c r="J32" s="2" t="str">
        <f>IF(O32=60,"[分/回]",IF(O32=3600,"[秒/回]",""))</f>
        <v/>
      </c>
      <c r="K32" s="2" t="str">
        <f t="shared" ref="K32:K46" si="6">IF(I32&lt;&gt;"","×","")</f>
        <v/>
      </c>
      <c r="L32" s="165"/>
      <c r="M32" s="2" t="s">
        <v>210</v>
      </c>
      <c r="N32" s="2" t="str">
        <f t="shared" ref="N32:N46" si="7">IF(L32&lt;&gt;"","÷","")</f>
        <v/>
      </c>
      <c r="O32" s="162"/>
      <c r="P32" s="2" t="str">
        <f>IF(O32=60,"[分/時間]",IF(O32=3600,"[秒/時間]",""))</f>
        <v/>
      </c>
      <c r="Q32" s="2" t="str">
        <f t="shared" ref="Q32:Q46" si="8">IF(O32&lt;&gt;"","=","")</f>
        <v/>
      </c>
      <c r="R32" s="165"/>
      <c r="S32" s="2" t="str">
        <f t="shared" ref="S32:S46" si="9">IF(R32&lt;&gt;"","[時間/日]","")</f>
        <v/>
      </c>
      <c r="T32" s="10"/>
    </row>
    <row r="33" spans="2:20" hidden="1" x14ac:dyDescent="0.2">
      <c r="B33" s="9"/>
      <c r="C33" s="87" t="str">
        <f>IF(D33&lt;&gt;"","y2：","")</f>
        <v/>
      </c>
      <c r="F33" s="162"/>
      <c r="G33" s="2"/>
      <c r="I33" s="165"/>
      <c r="J33" s="2" t="str">
        <f t="shared" ref="J33:J46" si="10">IF(O33=60,"[分/回]",IF(O33=3600,"[秒/回]",""))</f>
        <v/>
      </c>
      <c r="K33" s="2" t="str">
        <f t="shared" si="6"/>
        <v/>
      </c>
      <c r="L33" s="165"/>
      <c r="M33" s="2" t="s">
        <v>210</v>
      </c>
      <c r="N33" s="2" t="str">
        <f t="shared" si="7"/>
        <v/>
      </c>
      <c r="O33" s="162"/>
      <c r="P33" s="2" t="str">
        <f t="shared" ref="P33:P46" si="11">IF(O33=60,"[分/時間]",IF(O33=3600,"[秒/時間]",""))</f>
        <v/>
      </c>
      <c r="Q33" s="2" t="str">
        <f t="shared" si="8"/>
        <v/>
      </c>
      <c r="R33" s="165"/>
      <c r="S33" s="2" t="str">
        <f t="shared" si="9"/>
        <v/>
      </c>
      <c r="T33" s="10"/>
    </row>
    <row r="34" spans="2:20" hidden="1" x14ac:dyDescent="0.2">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x14ac:dyDescent="0.2">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0</v>
      </c>
      <c r="S47" s="13" t="s">
        <v>194</v>
      </c>
      <c r="T47" s="10"/>
    </row>
    <row r="48" spans="2:20" x14ac:dyDescent="0.2">
      <c r="B48" s="9"/>
      <c r="C48" t="str">
        <f>IF(D32="","","(=y1")&amp;IF(D33="","","+y2")&amp;IF(D34="","","+y3")&amp;IF(D35="","","+y4")&amp;IF(D36="","","+y5")&amp;IF(D37="","","+y6")&amp;IF(D38="","","+y7")&amp;IF(D39="","","+y8")&amp;IF(D40="","","+y9")&amp;IF(D41="","","+y10")&amp;IF(D42="","","+y11")&amp;IF(D43="","","+y12")&amp;IF(D44="","","+y13")&amp;IF(D45="","","+y14")&amp;IF(D46="","","+y15")&amp;IF(D32="","",")")</f>
        <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0.5</v>
      </c>
      <c r="J50" s="2" t="s">
        <v>194</v>
      </c>
      <c r="K50" s="2" t="s">
        <v>34</v>
      </c>
      <c r="L50" s="165">
        <f>R47</f>
        <v>0</v>
      </c>
      <c r="M50" s="5" t="s">
        <v>201</v>
      </c>
      <c r="N50" s="2" t="s">
        <v>196</v>
      </c>
      <c r="O50" s="158">
        <f>R29</f>
        <v>0.5</v>
      </c>
      <c r="P50" s="2" t="s">
        <v>194</v>
      </c>
      <c r="Q50" s="2" t="s">
        <v>193</v>
      </c>
      <c r="R50" s="169">
        <f>ROUND((I50-L50)/O50,2)</f>
        <v>1</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yiWcevfFc012QLoHqX7PtnLSApTdsDTZgZW7BN+m5+YXqDyZ/q3cp6NT+XRjEOza6/RZfy31bSOX1dhyAk8Zjg==" saltValue="PJ7/solK7D7VpfOlRnDeGw=="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2.xml><?xml version="1.0" encoding="utf-8"?>
<ds:datastoreItem xmlns:ds="http://schemas.openxmlformats.org/officeDocument/2006/customXml" ds:itemID="{8C1C8BFF-EBF1-4BA4-A4FD-6F0BA41B3F6F}"/>
</file>

<file path=customXml/itemProps3.xml><?xml version="1.0" encoding="utf-8"?>
<ds:datastoreItem xmlns:ds="http://schemas.openxmlformats.org/officeDocument/2006/customXml" ds:itemID="{D46BDFBE-7DCB-4587-B1BE-093F2072EF1E}">
  <ds:schemaRefs>
    <ds:schemaRef ds:uri="http://schemas.microsoft.com/office/2006/documentManagement/types"/>
    <ds:schemaRef ds:uri="5096ed87-1394-41ba-9857-c6b625d49cbd"/>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307f33d5-412e-42f7-880e-964369499a37"/>
    <ds:schemaRef ds:uri="http://www.w3.org/XML/1998/namespace"/>
    <ds:schemaRef ds:uri="http://purl.org/dc/dcmityp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日当たりラベル貼付_印字作業実施回数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2026-03-25T08:37:53Z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