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0FC5E426-FCA1-46B3-B23E-1A59696D3A34}" xr6:coauthVersionLast="47" xr6:coauthVersionMax="47" xr10:uidLastSave="{00000000-0000-0000-0000-000000000000}"/>
  <workbookProtection workbookAlgorithmName="SHA-512" workbookHashValue="mBY+FZzABBM5w75XGYi+kwWILS/3o3dSXFlHfT7hqsjVxYSSBNNfKGtMLb1TKA2mNoVKw5QdM/3Ipc4oj/Hv4A==" workbookSaltValue="aW9byPuO7OjhGDn7OyNHKg==" workbookSpinCount="100000" lockStructure="1"/>
  <bookViews>
    <workbookView xWindow="-110" yWindow="-110" windowWidth="23260" windowHeight="13900" tabRatio="858" xr2:uid="{35C62ACD-5609-47F9-B565-270EF4B1D598}"/>
  </bookViews>
  <sheets>
    <sheet name="【指定様式】事業計画書（その3）" sheetId="16" r:id="rId1"/>
    <sheet name="（別紙１）省力化計算シート" sheetId="2" r:id="rId2"/>
    <sheet name="（別紙２）省力化業務プロセス図" sheetId="3" r:id="rId3"/>
    <sheet name="（別紙３）投資回収期間計算シート" sheetId="4" r:id="rId4"/>
    <sheet name="【（別紙４）の入力について】" sheetId="17" r:id="rId5"/>
    <sheet name="(別紙4）事業計画目標値算出シート" sheetId="25" r:id="rId6"/>
    <sheet name="【参考書式】達成すべき目標値の算出ツール（参考）" sheetId="9" r:id="rId7"/>
    <sheet name="選択肢" sheetId="22" state="hidden" r:id="rId8"/>
  </sheets>
  <externalReferences>
    <externalReference r:id="rId9"/>
  </externalReferences>
  <definedNames>
    <definedName name="_xlnm.Print_Area" localSheetId="1">'（別紙１）省力化計算シート'!$A$1:$M$41</definedName>
    <definedName name="_xlnm.Print_Area" localSheetId="2">'（別紙２）省力化業務プロセス図'!$A$1:$X$66</definedName>
    <definedName name="_xlnm.Print_Area" localSheetId="3">'（別紙３）投資回収期間計算シート'!$A$1:$N$26</definedName>
    <definedName name="_xlnm.Print_Area" localSheetId="5">'(別紙4）事業計画目標値算出シート'!$A$1:$K$69</definedName>
    <definedName name="_xlnm.Print_Area" localSheetId="4">'【（別紙４）の入力について】'!$A$1:$K$39</definedName>
    <definedName name="_xlnm.Print_Area" localSheetId="6">'【参考書式】達成すべき目標値の算出ツール（参考）'!$A$1:$M$24</definedName>
    <definedName name="_xlnm.Print_Area" localSheetId="0">'【指定様式】事業計画書（その3）'!$A$1:$L$41</definedName>
    <definedName name="サブタイトル">[1]更新履歴!$L$3</definedName>
    <definedName name="タイトル">[1]更新履歴!$D$3</definedName>
    <definedName name="決算期">選択肢!$O$3:$O$18</definedName>
    <definedName name="作成日">[1]更新履歴!$U$2</definedName>
    <definedName name="所属">#REF!</definedName>
    <definedName name="変更決算期">選択肢!$N$4:$N$18</definedName>
    <definedName name="変更前決算期">選択肢!$N$3:$N$18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25" l="1"/>
  <c r="F33" i="25"/>
  <c r="E12" i="25"/>
  <c r="F12" i="25" s="1"/>
  <c r="G12" i="25" s="1"/>
  <c r="H12" i="25" s="1"/>
  <c r="I12" i="25" s="1"/>
  <c r="J12" i="25" s="1"/>
  <c r="K12" i="25" s="1"/>
  <c r="D12" i="25"/>
  <c r="C12" i="25" s="1"/>
  <c r="K35" i="25"/>
  <c r="J35" i="25"/>
  <c r="I35" i="25"/>
  <c r="H35" i="25"/>
  <c r="E35" i="25"/>
  <c r="E40" i="25" s="1"/>
  <c r="D35" i="25"/>
  <c r="C35" i="25"/>
  <c r="E9" i="25"/>
  <c r="E37" i="25" s="1"/>
  <c r="K20" i="25"/>
  <c r="J20" i="25"/>
  <c r="I20" i="25"/>
  <c r="H20" i="25"/>
  <c r="G20" i="25"/>
  <c r="F20" i="25"/>
  <c r="K16" i="25"/>
  <c r="K18" i="25" s="1"/>
  <c r="J16" i="25"/>
  <c r="J18" i="25" s="1"/>
  <c r="I16" i="25"/>
  <c r="I18" i="25" s="1"/>
  <c r="H16" i="25"/>
  <c r="H18" i="25" s="1"/>
  <c r="G16" i="25"/>
  <c r="G18" i="25" s="1"/>
  <c r="F16" i="25"/>
  <c r="F18" i="25" s="1"/>
  <c r="F35" i="25" l="1"/>
  <c r="G23" i="25"/>
  <c r="H23" i="25"/>
  <c r="I23" i="25"/>
  <c r="J23" i="25"/>
  <c r="K23" i="25"/>
  <c r="F23" i="25"/>
  <c r="G27" i="25"/>
  <c r="I27" i="25"/>
  <c r="O4" i="22"/>
  <c r="O5" i="22"/>
  <c r="O6" i="22"/>
  <c r="O7" i="22"/>
  <c r="O8" i="22"/>
  <c r="O9" i="22"/>
  <c r="O10" i="22"/>
  <c r="O11" i="22"/>
  <c r="O12" i="22"/>
  <c r="O13" i="22"/>
  <c r="O14" i="22"/>
  <c r="O15" i="22"/>
  <c r="O16" i="22"/>
  <c r="O17" i="22"/>
  <c r="O18" i="22"/>
  <c r="O3" i="22"/>
  <c r="K40" i="25" l="1"/>
  <c r="J40" i="25"/>
  <c r="I40" i="25"/>
  <c r="H40" i="25"/>
  <c r="G40" i="25"/>
  <c r="I24" i="25"/>
  <c r="J27" i="25"/>
  <c r="J29" i="25" s="1"/>
  <c r="J24" i="25"/>
  <c r="H27" i="25"/>
  <c r="H29" i="25" s="1"/>
  <c r="H24" i="25"/>
  <c r="G29" i="25"/>
  <c r="K27" i="25"/>
  <c r="K29" i="25" s="1"/>
  <c r="K24" i="25"/>
  <c r="G24" i="25"/>
  <c r="I28" i="25"/>
  <c r="J28" i="25"/>
  <c r="F27" i="25"/>
  <c r="I29" i="25" s="1"/>
  <c r="H28" i="25"/>
  <c r="K28" i="25"/>
  <c r="G28" i="25"/>
  <c r="F34" i="25"/>
  <c r="K37" i="25" l="1"/>
  <c r="J37" i="25"/>
  <c r="I37" i="25"/>
  <c r="H37" i="25"/>
  <c r="G37" i="25"/>
  <c r="J39" i="25"/>
  <c r="K39" i="25"/>
  <c r="H39" i="25"/>
  <c r="I39" i="25"/>
  <c r="G39" i="25"/>
  <c r="B39" i="16"/>
  <c r="B8" i="16"/>
  <c r="C6" i="25" l="1"/>
  <c r="F15" i="9"/>
  <c r="O5" i="4" l="1"/>
  <c r="F16" i="9"/>
  <c r="G14" i="9"/>
  <c r="F14" i="9"/>
  <c r="E15" i="9"/>
  <c r="E16" i="9" s="1"/>
  <c r="I15" i="9"/>
  <c r="I16" i="9" s="1"/>
  <c r="H15" i="9"/>
  <c r="H16" i="9" s="1"/>
  <c r="G15" i="9"/>
  <c r="G16" i="9" s="1"/>
  <c r="I14" i="9"/>
  <c r="H14" i="9"/>
  <c r="I11" i="9"/>
  <c r="H11" i="9"/>
  <c r="G11" i="9"/>
  <c r="F11" i="9"/>
  <c r="I10" i="9"/>
  <c r="H10" i="9"/>
  <c r="G10" i="9"/>
  <c r="F10" i="9"/>
  <c r="I9" i="9"/>
  <c r="H9" i="9"/>
  <c r="G9" i="9"/>
  <c r="F9" i="9"/>
  <c r="I8" i="9"/>
  <c r="H8" i="9"/>
  <c r="G8" i="9"/>
  <c r="F8" i="9"/>
  <c r="I7" i="9"/>
  <c r="H7" i="9"/>
  <c r="G7" i="9"/>
  <c r="F7" i="9"/>
  <c r="I6" i="9"/>
  <c r="H6" i="9"/>
  <c r="G6" i="9"/>
  <c r="F6" i="9"/>
  <c r="I5" i="9"/>
  <c r="H5" i="9"/>
  <c r="G5" i="9"/>
  <c r="F5" i="9"/>
  <c r="E5" i="9"/>
  <c r="I4" i="9"/>
  <c r="H4" i="9"/>
  <c r="G4" i="9"/>
  <c r="F4" i="9"/>
  <c r="A48" i="3" l="1"/>
  <c r="A93" i="3"/>
  <c r="G53" i="3" l="1"/>
  <c r="G8" i="3"/>
  <c r="C53" i="3"/>
  <c r="C8" i="3"/>
  <c r="N40" i="2" a="1"/>
  <c r="N40" i="2" s="1"/>
  <c r="S89" i="3" s="1"/>
  <c r="N39" i="2" a="1"/>
  <c r="N39" i="2" s="1"/>
  <c r="O89" i="3" s="1"/>
  <c r="N38" i="2" a="1"/>
  <c r="N38" i="2" s="1"/>
  <c r="K89" i="3" s="1"/>
  <c r="N37" i="2" a="1"/>
  <c r="N37" i="2" s="1"/>
  <c r="G89" i="3" s="1"/>
  <c r="N36" i="2" a="1"/>
  <c r="N36" i="2" s="1"/>
  <c r="C89" i="3" s="1"/>
  <c r="N35" i="2" a="1"/>
  <c r="N35" i="2" s="1"/>
  <c r="S82" i="3" s="1"/>
  <c r="N34" i="2" a="1"/>
  <c r="N34" i="2" s="1"/>
  <c r="O82" i="3" s="1"/>
  <c r="N33" i="2" a="1"/>
  <c r="N33" i="2" s="1"/>
  <c r="K82" i="3" s="1"/>
  <c r="N32" i="2" a="1"/>
  <c r="N32" i="2" s="1"/>
  <c r="G82" i="3" s="1"/>
  <c r="N31" i="2" a="1"/>
  <c r="N31" i="2" s="1"/>
  <c r="C82" i="3" s="1"/>
  <c r="N30" i="2" a="1"/>
  <c r="N30" i="2" s="1"/>
  <c r="S75" i="3" s="1"/>
  <c r="N29" i="2" a="1"/>
  <c r="N29" i="2" s="1"/>
  <c r="O75" i="3" s="1"/>
  <c r="N28" i="2" a="1"/>
  <c r="N28" i="2" s="1"/>
  <c r="K75" i="3" s="1"/>
  <c r="N27" i="2" a="1"/>
  <c r="N27" i="2" s="1"/>
  <c r="G75" i="3" s="1"/>
  <c r="N26" i="2" a="1"/>
  <c r="N26" i="2" s="1"/>
  <c r="C75" i="3" s="1"/>
  <c r="N25" i="2" a="1"/>
  <c r="N25" i="2" s="1"/>
  <c r="S68" i="3" s="1"/>
  <c r="N24" i="2" a="1"/>
  <c r="N24" i="2" s="1"/>
  <c r="O68" i="3" s="1"/>
  <c r="N23" i="2" a="1"/>
  <c r="N23" i="2" s="1"/>
  <c r="K68" i="3" s="1"/>
  <c r="N22" i="2" a="1"/>
  <c r="N22" i="2" s="1"/>
  <c r="G68" i="3" s="1"/>
  <c r="N21" i="2" a="1"/>
  <c r="N21" i="2" s="1"/>
  <c r="C68" i="3" s="1"/>
  <c r="N20" i="2" a="1"/>
  <c r="N20" i="2" s="1"/>
  <c r="S61" i="3" s="1"/>
  <c r="N19" i="2" a="1"/>
  <c r="N19" i="2" s="1"/>
  <c r="O61" i="3" s="1"/>
  <c r="N18" i="2" a="1"/>
  <c r="N18" i="2" s="1"/>
  <c r="K61" i="3" s="1"/>
  <c r="N17" i="2" a="1"/>
  <c r="N17" i="2" s="1"/>
  <c r="G61" i="3" s="1"/>
  <c r="N16" i="2" a="1"/>
  <c r="N16" i="2" s="1"/>
  <c r="C61" i="3" s="1"/>
  <c r="N15" i="2" a="1"/>
  <c r="N15" i="2" s="1"/>
  <c r="S54" i="3" s="1"/>
  <c r="N14" i="2" a="1"/>
  <c r="N14" i="2" s="1"/>
  <c r="O54" i="3" s="1"/>
  <c r="N13" i="2" a="1"/>
  <c r="N13" i="2" s="1"/>
  <c r="K54" i="3" s="1"/>
  <c r="N12" i="2" a="1"/>
  <c r="N12" i="2" s="1"/>
  <c r="G54" i="3" s="1"/>
  <c r="N11" i="2" a="1"/>
  <c r="N11" i="2" s="1"/>
  <c r="C54" i="3" s="1"/>
  <c r="E40" i="2"/>
  <c r="F40" i="2" s="1" a="1"/>
  <c r="F40" i="2" s="1"/>
  <c r="S44" i="3" s="1"/>
  <c r="E39" i="2"/>
  <c r="F39" i="2" s="1" a="1"/>
  <c r="F39" i="2" s="1"/>
  <c r="O44" i="3" s="1"/>
  <c r="E38" i="2"/>
  <c r="F38" i="2" s="1" a="1"/>
  <c r="F38" i="2" s="1"/>
  <c r="K44" i="3" s="1"/>
  <c r="E37" i="2"/>
  <c r="F37" i="2" s="1" a="1"/>
  <c r="F37" i="2" s="1"/>
  <c r="G44" i="3" s="1"/>
  <c r="E36" i="2"/>
  <c r="F36" i="2" s="1" a="1"/>
  <c r="F36" i="2" s="1"/>
  <c r="C44" i="3" s="1"/>
  <c r="E35" i="2"/>
  <c r="F35" i="2" s="1" a="1"/>
  <c r="F35" i="2" s="1"/>
  <c r="S37" i="3" s="1"/>
  <c r="E34" i="2"/>
  <c r="F34" i="2" s="1" a="1"/>
  <c r="F34" i="2" s="1"/>
  <c r="O37" i="3" s="1"/>
  <c r="E33" i="2"/>
  <c r="F33" i="2" s="1" a="1"/>
  <c r="F33" i="2" s="1"/>
  <c r="K37" i="3" s="1"/>
  <c r="E32" i="2"/>
  <c r="F32" i="2" s="1" a="1"/>
  <c r="F32" i="2" s="1"/>
  <c r="G37" i="3" s="1"/>
  <c r="E31" i="2"/>
  <c r="F31" i="2" s="1" a="1"/>
  <c r="F31" i="2" s="1"/>
  <c r="C37" i="3" s="1"/>
  <c r="E30" i="2"/>
  <c r="F30" i="2" s="1" a="1"/>
  <c r="F30" i="2" s="1"/>
  <c r="S30" i="3" s="1"/>
  <c r="E29" i="2"/>
  <c r="F29" i="2" s="1" a="1"/>
  <c r="F29" i="2" s="1"/>
  <c r="O30" i="3" s="1"/>
  <c r="E28" i="2"/>
  <c r="F28" i="2" s="1" a="1"/>
  <c r="F28" i="2" s="1"/>
  <c r="K30" i="3" s="1"/>
  <c r="E27" i="2"/>
  <c r="F27" i="2" s="1" a="1"/>
  <c r="F27" i="2" s="1"/>
  <c r="G30" i="3" s="1"/>
  <c r="E26" i="2"/>
  <c r="F26" i="2" s="1" a="1"/>
  <c r="F26" i="2" s="1"/>
  <c r="C30" i="3" s="1"/>
  <c r="E25" i="2"/>
  <c r="F25" i="2" s="1" a="1"/>
  <c r="F25" i="2" s="1"/>
  <c r="S23" i="3" s="1"/>
  <c r="E24" i="2"/>
  <c r="F24" i="2" s="1" a="1"/>
  <c r="F24" i="2" s="1"/>
  <c r="O23" i="3" s="1"/>
  <c r="E23" i="2"/>
  <c r="F23" i="2" s="1" a="1"/>
  <c r="F23" i="2" s="1"/>
  <c r="K23" i="3" s="1"/>
  <c r="E22" i="2"/>
  <c r="F22" i="2" s="1" a="1"/>
  <c r="F22" i="2" s="1"/>
  <c r="G23" i="3" s="1"/>
  <c r="E21" i="2"/>
  <c r="F21" i="2" s="1" a="1"/>
  <c r="F21" i="2" s="1"/>
  <c r="C23" i="3" s="1"/>
  <c r="E20" i="2"/>
  <c r="F20" i="2" s="1" a="1"/>
  <c r="F20" i="2" s="1"/>
  <c r="S16" i="3" s="1"/>
  <c r="E19" i="2"/>
  <c r="F19" i="2" s="1" a="1"/>
  <c r="F19" i="2" s="1"/>
  <c r="O16" i="3" s="1"/>
  <c r="E18" i="2"/>
  <c r="F18" i="2" s="1" a="1"/>
  <c r="F18" i="2" s="1"/>
  <c r="K16" i="3" s="1"/>
  <c r="E17" i="2"/>
  <c r="F17" i="2" s="1" a="1"/>
  <c r="F17" i="2" s="1"/>
  <c r="G16" i="3" s="1"/>
  <c r="E16" i="2"/>
  <c r="F16" i="2" s="1" a="1"/>
  <c r="F16" i="2" s="1"/>
  <c r="C16" i="3" s="1"/>
  <c r="E15" i="2"/>
  <c r="F15" i="2" s="1" a="1"/>
  <c r="F15" i="2" s="1"/>
  <c r="S9" i="3" s="1"/>
  <c r="E14" i="2"/>
  <c r="F14" i="2" s="1" a="1"/>
  <c r="F14" i="2" s="1"/>
  <c r="O9" i="3" s="1"/>
  <c r="E13" i="2"/>
  <c r="F13" i="2" s="1" a="1"/>
  <c r="F13" i="2" s="1"/>
  <c r="K9" i="3" s="1"/>
  <c r="E12" i="2"/>
  <c r="F12" i="2" s="1" a="1"/>
  <c r="F12" i="2" s="1"/>
  <c r="G9" i="3" s="1"/>
  <c r="E11" i="2"/>
  <c r="F11" i="2" s="1" a="1"/>
  <c r="F11" i="2" s="1"/>
  <c r="C9" i="3" s="1"/>
  <c r="J3" i="2" l="1"/>
  <c r="D3" i="2"/>
  <c r="F6" i="4" s="1"/>
  <c r="C3" i="4" s="1"/>
  <c r="J7" i="2"/>
  <c r="D7" i="2"/>
  <c r="S88" i="3"/>
  <c r="O88" i="3"/>
  <c r="K88" i="3"/>
  <c r="G88" i="3"/>
  <c r="C88" i="3"/>
  <c r="S81" i="3"/>
  <c r="O81" i="3"/>
  <c r="K81" i="3"/>
  <c r="G81" i="3"/>
  <c r="C81" i="3"/>
  <c r="S74" i="3"/>
  <c r="O74" i="3"/>
  <c r="K74" i="3"/>
  <c r="G74" i="3"/>
  <c r="C74" i="3"/>
  <c r="S67" i="3"/>
  <c r="O67" i="3"/>
  <c r="K67" i="3"/>
  <c r="G67" i="3"/>
  <c r="C67" i="3"/>
  <c r="S60" i="3"/>
  <c r="O60" i="3"/>
  <c r="K60" i="3"/>
  <c r="G60" i="3"/>
  <c r="C60" i="3"/>
  <c r="S53" i="3"/>
  <c r="O53" i="3"/>
  <c r="K53" i="3"/>
  <c r="S43" i="3"/>
  <c r="O43" i="3"/>
  <c r="K43" i="3"/>
  <c r="G43" i="3"/>
  <c r="C43" i="3"/>
  <c r="S36" i="3"/>
  <c r="O36" i="3"/>
  <c r="K36" i="3"/>
  <c r="G36" i="3"/>
  <c r="C36" i="3"/>
  <c r="S29" i="3"/>
  <c r="O29" i="3"/>
  <c r="K29" i="3"/>
  <c r="G29" i="3"/>
  <c r="C29" i="3"/>
  <c r="S22" i="3"/>
  <c r="O22" i="3"/>
  <c r="K22" i="3"/>
  <c r="G22" i="3"/>
  <c r="C22" i="3"/>
  <c r="S15" i="3"/>
  <c r="O15" i="3"/>
  <c r="K15" i="3"/>
  <c r="G15" i="3"/>
  <c r="C15" i="3"/>
  <c r="S8" i="3"/>
  <c r="O8" i="3"/>
  <c r="K8" i="3"/>
  <c r="M3" i="2" l="1"/>
  <c r="S50" i="3"/>
  <c r="S3" i="3" l="1"/>
  <c r="S5"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<sst xmlns="http://schemas.openxmlformats.org/spreadsheetml/2006/main" count="342" uniqueCount="262">
  <si>
    <t>【指定様式】事業計画書（その３）</t>
    <rPh sb="1" eb="3">
      <t>シテイ</t>
    </rPh>
    <rPh sb="3" eb="5">
      <t>ヨウシキ</t>
    </rPh>
    <rPh sb="6" eb="10">
      <t>ジギョウケイカク</t>
    </rPh>
    <rPh sb="10" eb="11">
      <t>ショ</t>
    </rPh>
    <phoneticPr fontId="1"/>
  </si>
  <si>
    <t>事業者名</t>
    <rPh sb="0" eb="3">
      <t>ジギョウシャ</t>
    </rPh>
    <rPh sb="3" eb="4">
      <t>メイ</t>
    </rPh>
    <phoneticPr fontId="1"/>
  </si>
  <si>
    <t>本事業計画における会社全体の事業計画（数値計画）を記載してください。</t>
    <rPh sb="0" eb="5">
      <t>ホンジギョウケイカク</t>
    </rPh>
    <rPh sb="9" eb="13">
      <t>カイシャゼンタイ</t>
    </rPh>
    <rPh sb="14" eb="18">
      <t>ジギョウケイカク</t>
    </rPh>
    <rPh sb="19" eb="21">
      <t>スウチ</t>
    </rPh>
    <rPh sb="21" eb="23">
      <t>ケイカク</t>
    </rPh>
    <rPh sb="25" eb="27">
      <t>キサイ</t>
    </rPh>
    <phoneticPr fontId="1"/>
  </si>
  <si>
    <t>【１】省力化指数</t>
    <rPh sb="3" eb="8">
      <t>ショウリョクカシスウ</t>
    </rPh>
    <phoneticPr fontId="1"/>
  </si>
  <si>
    <t>※「（別紙１）省力化計算シート」より算出。</t>
    <rPh sb="10" eb="12">
      <t>ケイサン</t>
    </rPh>
    <phoneticPr fontId="1"/>
  </si>
  <si>
    <t>※「（別紙２）省力化業務プロセス図」も作成し省力化指数の詳細を説明してください。</t>
    <phoneticPr fontId="1"/>
  </si>
  <si>
    <t>【事業計画年数（３～５年）】</t>
    <rPh sb="1" eb="3">
      <t>ジギョウ</t>
    </rPh>
    <rPh sb="3" eb="5">
      <t>ケイカク</t>
    </rPh>
    <rPh sb="5" eb="7">
      <t>ネンスウ</t>
    </rPh>
    <rPh sb="11" eb="12">
      <t>ネン</t>
    </rPh>
    <phoneticPr fontId="1"/>
  </si>
  <si>
    <t xml:space="preserve"> 年</t>
    <rPh sb="1" eb="2">
      <t>ネン</t>
    </rPh>
    <phoneticPr fontId="1"/>
  </si>
  <si>
    <t>【算定根拠】算定の根拠となる計算式等をそれぞれ記載ください。</t>
    <rPh sb="1" eb="5">
      <t>サンテイコンキョ</t>
    </rPh>
    <rPh sb="6" eb="8">
      <t>サンテイ</t>
    </rPh>
    <rPh sb="9" eb="11">
      <t>コンキョ</t>
    </rPh>
    <rPh sb="14" eb="16">
      <t>ケイサン</t>
    </rPh>
    <rPh sb="16" eb="18">
      <t>シキトウ</t>
    </rPh>
    <rPh sb="23" eb="25">
      <t>キサイ</t>
    </rPh>
    <phoneticPr fontId="1"/>
  </si>
  <si>
    <t>　　　　　　　また、計画最終年の年平均成長率を転記してください。（事業者の目標値となります。）</t>
    <rPh sb="33" eb="36">
      <t>ジギョウシャ</t>
    </rPh>
    <rPh sb="37" eb="40">
      <t>モクヒョウチ</t>
    </rPh>
    <phoneticPr fontId="1"/>
  </si>
  <si>
    <t>　①付加価値額</t>
    <rPh sb="2" eb="7">
      <t>フカカチガク</t>
    </rPh>
    <phoneticPr fontId="1"/>
  </si>
  <si>
    <t>最終年の年平均成長率</t>
    <phoneticPr fontId="1"/>
  </si>
  <si>
    <t>％</t>
    <phoneticPr fontId="1"/>
  </si>
  <si>
    <t>　②労働生産性</t>
    <rPh sb="2" eb="7">
      <t>ロウドウセイサンセイ</t>
    </rPh>
    <phoneticPr fontId="1"/>
  </si>
  <si>
    <t>事業計画書（その１・その２）における省力化投資の効果や省力化投資で生まれる経営資源の活用による新たな付加価値の創出に記載した取り組みの結果、上記会社全体の事業計画表の「労働生産性」がその数値で推移する根拠を計算式等を用いて示してください。</t>
    <phoneticPr fontId="1"/>
  </si>
  <si>
    <t>【３】投資回収期間</t>
    <rPh sb="3" eb="5">
      <t>トウシ</t>
    </rPh>
    <rPh sb="5" eb="7">
      <t>カイシュウ</t>
    </rPh>
    <rPh sb="7" eb="9">
      <t>キカン</t>
    </rPh>
    <phoneticPr fontId="1"/>
  </si>
  <si>
    <t>※「（別紙３）投資回収期間計算シート」より算出（自動反映）。</t>
    <rPh sb="13" eb="15">
      <t>ケイサン</t>
    </rPh>
    <rPh sb="24" eb="28">
      <t>ジドウハンエイ</t>
    </rPh>
    <phoneticPr fontId="1"/>
  </si>
  <si>
    <t>（別紙１）省力化計算シート</t>
    <rPh sb="1" eb="3">
      <t>ベッシ</t>
    </rPh>
    <rPh sb="5" eb="8">
      <t>ショウリョクカ</t>
    </rPh>
    <rPh sb="8" eb="10">
      <t>ケイサン</t>
    </rPh>
    <phoneticPr fontId="1"/>
  </si>
  <si>
    <t>設備導入により削減される
業務に要していた時間</t>
    <rPh sb="0" eb="2">
      <t>セツビ</t>
    </rPh>
    <rPh sb="2" eb="4">
      <t>ドウニュウ</t>
    </rPh>
    <rPh sb="7" eb="9">
      <t>サクゲン</t>
    </rPh>
    <rPh sb="13" eb="15">
      <t>ギョウム</t>
    </rPh>
    <rPh sb="16" eb="17">
      <t>ヨウ</t>
    </rPh>
    <rPh sb="21" eb="23">
      <t>ジカン</t>
    </rPh>
    <phoneticPr fontId="1"/>
  </si>
  <si>
    <t>時間</t>
    <rPh sb="0" eb="2">
      <t>ジカン</t>
    </rPh>
    <phoneticPr fontId="1"/>
  </si>
  <si>
    <t>設備導入後に発生する
業務に要する時間</t>
    <phoneticPr fontId="1"/>
  </si>
  <si>
    <t>省力化指数</t>
    <rPh sb="0" eb="3">
      <t>ショウリョクカ</t>
    </rPh>
    <rPh sb="3" eb="5">
      <t>シスウ</t>
    </rPh>
    <phoneticPr fontId="1"/>
  </si>
  <si>
    <t>■設備導入前の業務プロセス・作業工程</t>
    <rPh sb="1" eb="3">
      <t>セツビ</t>
    </rPh>
    <rPh sb="3" eb="5">
      <t>ドウニュウ</t>
    </rPh>
    <rPh sb="5" eb="6">
      <t>マエ</t>
    </rPh>
    <rPh sb="7" eb="9">
      <t>ギョウム</t>
    </rPh>
    <rPh sb="14" eb="18">
      <t>サギョウコウテイ</t>
    </rPh>
    <phoneticPr fontId="1"/>
  </si>
  <si>
    <t>■設備導入後の業務プロセス・作業工程</t>
    <rPh sb="1" eb="3">
      <t>セツビ</t>
    </rPh>
    <rPh sb="3" eb="5">
      <t>ドウニュウ</t>
    </rPh>
    <rPh sb="5" eb="6">
      <t>ゴ</t>
    </rPh>
    <rPh sb="7" eb="9">
      <t>ギョウム</t>
    </rPh>
    <rPh sb="14" eb="18">
      <t>サギョウコウテイ</t>
    </rPh>
    <phoneticPr fontId="1"/>
  </si>
  <si>
    <t>設備導入前の作業時間合計</t>
    <rPh sb="0" eb="2">
      <t>セツビ</t>
    </rPh>
    <rPh sb="2" eb="4">
      <t>ドウニュウ</t>
    </rPh>
    <rPh sb="4" eb="5">
      <t>マエ</t>
    </rPh>
    <phoneticPr fontId="1"/>
  </si>
  <si>
    <t>設備導入後の作業時間合計</t>
    <rPh sb="0" eb="4">
      <t>セツビドウニュウ</t>
    </rPh>
    <rPh sb="4" eb="5">
      <t>ゴ</t>
    </rPh>
    <phoneticPr fontId="1"/>
  </si>
  <si>
    <t>No.</t>
    <phoneticPr fontId="1"/>
  </si>
  <si>
    <t>工程名・作業名</t>
    <rPh sb="0" eb="2">
      <t>コウテイ</t>
    </rPh>
    <rPh sb="2" eb="3">
      <t>メイ</t>
    </rPh>
    <rPh sb="4" eb="6">
      <t>サギョウ</t>
    </rPh>
    <rPh sb="6" eb="7">
      <t>メイ</t>
    </rPh>
    <phoneticPr fontId="1"/>
  </si>
  <si>
    <t>作業時間（分）</t>
    <rPh sb="0" eb="2">
      <t>サギョウ</t>
    </rPh>
    <rPh sb="2" eb="4">
      <t>ジカン</t>
    </rPh>
    <rPh sb="5" eb="6">
      <t>フン</t>
    </rPh>
    <phoneticPr fontId="1"/>
  </si>
  <si>
    <t>対応する導入後の
業務プロセスNo</t>
    <rPh sb="4" eb="7">
      <t>ドウニュウゴ</t>
    </rPh>
    <phoneticPr fontId="1"/>
  </si>
  <si>
    <t>同工程差分時間（分）</t>
    <rPh sb="0" eb="3">
      <t>ドウコウテイ</t>
    </rPh>
    <rPh sb="3" eb="7">
      <t>サブンジカン</t>
    </rPh>
    <rPh sb="8" eb="9">
      <t>フン</t>
    </rPh>
    <phoneticPr fontId="1"/>
  </si>
  <si>
    <t>工程名・作業名</t>
    <rPh sb="0" eb="2">
      <t>コウテイ</t>
    </rPh>
    <rPh sb="2" eb="3">
      <t>メイ</t>
    </rPh>
    <rPh sb="4" eb="7">
      <t>サギョウメイ</t>
    </rPh>
    <phoneticPr fontId="1"/>
  </si>
  <si>
    <t>作業種別</t>
    <rPh sb="0" eb="2">
      <t>サギョウ</t>
    </rPh>
    <rPh sb="2" eb="4">
      <t>シュベツ</t>
    </rPh>
    <phoneticPr fontId="1"/>
  </si>
  <si>
    <t>対応する設備導入前の
業務プロセスNo.</t>
    <rPh sb="0" eb="2">
      <t>タイオウ</t>
    </rPh>
    <rPh sb="4" eb="6">
      <t>セツビ</t>
    </rPh>
    <rPh sb="6" eb="8">
      <t>ドウニュウ</t>
    </rPh>
    <rPh sb="8" eb="9">
      <t>マエ</t>
    </rPh>
    <rPh sb="11" eb="13">
      <t>ギョウム</t>
    </rPh>
    <phoneticPr fontId="1"/>
  </si>
  <si>
    <t>同工程差分時間（分）</t>
    <rPh sb="0" eb="3">
      <t>ドウコウテイ</t>
    </rPh>
    <rPh sb="3" eb="5">
      <t>サブン</t>
    </rPh>
    <rPh sb="5" eb="7">
      <t>ジカン</t>
    </rPh>
    <rPh sb="8" eb="9">
      <t>フン</t>
    </rPh>
    <phoneticPr fontId="1"/>
  </si>
  <si>
    <t>作業種別選択肢</t>
    <rPh sb="0" eb="4">
      <t>サギョウシュベツ</t>
    </rPh>
    <rPh sb="4" eb="7">
      <t>センタクシ</t>
    </rPh>
    <phoneticPr fontId="1"/>
  </si>
  <si>
    <t>新たに追加される作業</t>
    <rPh sb="0" eb="1">
      <t>アラ</t>
    </rPh>
    <rPh sb="3" eb="5">
      <t>ツイカ</t>
    </rPh>
    <rPh sb="8" eb="10">
      <t>サギョウ</t>
    </rPh>
    <phoneticPr fontId="1"/>
  </si>
  <si>
    <t>内容は変化しない作業</t>
    <rPh sb="0" eb="2">
      <t>ナイヨウ</t>
    </rPh>
    <rPh sb="3" eb="5">
      <t>ヘンカ</t>
    </rPh>
    <rPh sb="8" eb="10">
      <t>サギョウ</t>
    </rPh>
    <phoneticPr fontId="1"/>
  </si>
  <si>
    <t>（別紙２）省力化業務プロセス図　　※（別紙1）で入れた業務プロセス・作業工程がフロー図として表示されます。</t>
    <rPh sb="1" eb="3">
      <t>ベッシ</t>
    </rPh>
    <rPh sb="5" eb="8">
      <t>ショウリョクカ</t>
    </rPh>
    <rPh sb="8" eb="10">
      <t>ギョウム</t>
    </rPh>
    <rPh sb="14" eb="15">
      <t>ズ</t>
    </rPh>
    <rPh sb="19" eb="21">
      <t>ベッシ</t>
    </rPh>
    <rPh sb="24" eb="25">
      <t>イ</t>
    </rPh>
    <rPh sb="27" eb="29">
      <t>ギョウム</t>
    </rPh>
    <rPh sb="34" eb="38">
      <t>サギョウコウテイ</t>
    </rPh>
    <rPh sb="42" eb="43">
      <t>ズ</t>
    </rPh>
    <rPh sb="46" eb="48">
      <t>ヒョウジ</t>
    </rPh>
    <phoneticPr fontId="1"/>
  </si>
  <si>
    <t>省力化指数</t>
    <phoneticPr fontId="1"/>
  </si>
  <si>
    <t>■設備導入前の業務プロセス・作業工程　（BEFORE）</t>
    <rPh sb="1" eb="3">
      <t>セツビ</t>
    </rPh>
    <rPh sb="3" eb="5">
      <t>ドウニュウ</t>
    </rPh>
    <rPh sb="5" eb="6">
      <t>マエ</t>
    </rPh>
    <rPh sb="7" eb="9">
      <t>ギョウム</t>
    </rPh>
    <rPh sb="14" eb="18">
      <t>サギョウコウテイ</t>
    </rPh>
    <phoneticPr fontId="1"/>
  </si>
  <si>
    <t>設備導入による削減時間</t>
    <phoneticPr fontId="1"/>
  </si>
  <si>
    <t>&gt;</t>
  </si>
  <si>
    <t>削減される作業</t>
    <rPh sb="0" eb="2">
      <t>サクゲン</t>
    </rPh>
    <rPh sb="5" eb="7">
      <t>サギョウ</t>
    </rPh>
    <phoneticPr fontId="1"/>
  </si>
  <si>
    <t>時間が削減される作業</t>
    <rPh sb="0" eb="2">
      <t>ジカン</t>
    </rPh>
    <rPh sb="3" eb="5">
      <t>サクゲン</t>
    </rPh>
    <rPh sb="8" eb="10">
      <t>サギョウ</t>
    </rPh>
    <phoneticPr fontId="1"/>
  </si>
  <si>
    <t>導入前後で同様の作業</t>
    <rPh sb="0" eb="2">
      <t>ドウニュウ</t>
    </rPh>
    <rPh sb="2" eb="4">
      <t>ゼンゴ</t>
    </rPh>
    <rPh sb="5" eb="7">
      <t>ドウヨウ</t>
    </rPh>
    <rPh sb="8" eb="10">
      <t>サギョウ</t>
    </rPh>
    <phoneticPr fontId="1"/>
  </si>
  <si>
    <t>作業内容の説明 入力欄</t>
    <rPh sb="0" eb="2">
      <t>サギョウ</t>
    </rPh>
    <rPh sb="2" eb="4">
      <t>ナイヨウ</t>
    </rPh>
    <rPh sb="5" eb="7">
      <t>セツメイ</t>
    </rPh>
    <rPh sb="8" eb="10">
      <t>ニュウリョク</t>
    </rPh>
    <rPh sb="10" eb="11">
      <t>ラン</t>
    </rPh>
    <phoneticPr fontId="1"/>
  </si>
  <si>
    <t>■設備導入後の業務プロセス・作業工程　（AFTER）</t>
    <rPh sb="1" eb="3">
      <t>セツビ</t>
    </rPh>
    <rPh sb="3" eb="5">
      <t>ドウニュウ</t>
    </rPh>
    <rPh sb="5" eb="6">
      <t>ゴ</t>
    </rPh>
    <rPh sb="7" eb="9">
      <t>ギョウム</t>
    </rPh>
    <rPh sb="14" eb="18">
      <t>サギョウコウテイ</t>
    </rPh>
    <phoneticPr fontId="1"/>
  </si>
  <si>
    <t>設備導入による増加時間</t>
    <phoneticPr fontId="1"/>
  </si>
  <si>
    <t>&gt;</t>
    <phoneticPr fontId="1"/>
  </si>
  <si>
    <t>時間が増加する作業</t>
    <rPh sb="0" eb="2">
      <t>ジカン</t>
    </rPh>
    <rPh sb="3" eb="5">
      <t>ゾウカ</t>
    </rPh>
    <rPh sb="7" eb="9">
      <t>サギョウ</t>
    </rPh>
    <phoneticPr fontId="1"/>
  </si>
  <si>
    <t>（別紙３）投資回収期間計算シート</t>
    <rPh sb="1" eb="3">
      <t>ベッシ</t>
    </rPh>
    <rPh sb="5" eb="11">
      <t>トウシカイシュウキカン</t>
    </rPh>
    <rPh sb="11" eb="13">
      <t>ケイサン</t>
    </rPh>
    <phoneticPr fontId="1"/>
  </si>
  <si>
    <t>投資回収期間</t>
    <rPh sb="0" eb="4">
      <t>トウシカイシュウ</t>
    </rPh>
    <rPh sb="4" eb="6">
      <t>キカン</t>
    </rPh>
    <phoneticPr fontId="1"/>
  </si>
  <si>
    <t>年</t>
    <rPh sb="0" eb="1">
      <t>ネン</t>
    </rPh>
    <phoneticPr fontId="1"/>
  </si>
  <si>
    <t>パラメータ（公開時に非表示）</t>
    <rPh sb="6" eb="9">
      <t>コウカイジ</t>
    </rPh>
    <rPh sb="10" eb="13">
      <t>ヒヒョウジ</t>
    </rPh>
    <phoneticPr fontId="1"/>
  </si>
  <si>
    <t>投資総額（円）</t>
    <rPh sb="2" eb="3">
      <t>ソウ</t>
    </rPh>
    <rPh sb="3" eb="4">
      <t>ガク</t>
    </rPh>
    <rPh sb="5" eb="6">
      <t>エン</t>
    </rPh>
    <phoneticPr fontId="1"/>
  </si>
  <si>
    <t>削減工数(時間)</t>
    <rPh sb="0" eb="2">
      <t>サクゲン</t>
    </rPh>
    <rPh sb="2" eb="4">
      <t>コウスウ</t>
    </rPh>
    <rPh sb="5" eb="7">
      <t>ジカン</t>
    </rPh>
    <phoneticPr fontId="1"/>
  </si>
  <si>
    <t>年間稼働日数（日）</t>
    <rPh sb="0" eb="4">
      <t>ネンカンカドウ</t>
    </rPh>
    <rPh sb="4" eb="6">
      <t>ニッスウ</t>
    </rPh>
    <rPh sb="7" eb="8">
      <t>ニチ</t>
    </rPh>
    <phoneticPr fontId="1"/>
  </si>
  <si>
    <t>人件費単価（円/時）</t>
    <rPh sb="0" eb="3">
      <t>ジンケンヒ</t>
    </rPh>
    <rPh sb="3" eb="5">
      <t>タンカ</t>
    </rPh>
    <rPh sb="6" eb="7">
      <t>エン</t>
    </rPh>
    <rPh sb="8" eb="9">
      <t>ジ</t>
    </rPh>
    <phoneticPr fontId="1"/>
  </si>
  <si>
    <t>増加した付加価値額（円）</t>
    <rPh sb="0" eb="2">
      <t>ゾウカ</t>
    </rPh>
    <rPh sb="4" eb="9">
      <t>フカカチガク</t>
    </rPh>
    <rPh sb="10" eb="11">
      <t>エン</t>
    </rPh>
    <phoneticPr fontId="1"/>
  </si>
  <si>
    <t>/</t>
    <phoneticPr fontId="1"/>
  </si>
  <si>
    <t>（</t>
    <phoneticPr fontId="1"/>
  </si>
  <si>
    <t>×</t>
    <phoneticPr fontId="1"/>
  </si>
  <si>
    <t>＋</t>
    <phoneticPr fontId="1"/>
  </si>
  <si>
    <t>）</t>
    <phoneticPr fontId="1"/>
  </si>
  <si>
    <t>【算定根拠】算定の根拠となる計算式等の説明があれば記載してください。</t>
  </si>
  <si>
    <t>算定の根拠となる計算式等の説明があれば記載してください。
また、上記計算式における増加した付加価値額は企業全体の数値となっていますが、設備投資をした部門や事業で、付加価値額及び投資回収期間を算出できる場合は、ここに記載してください。審査において考慮します。</t>
    <phoneticPr fontId="1"/>
  </si>
  <si>
    <t>売上高</t>
    <rPh sb="0" eb="3">
      <t>ウリアゲダカ</t>
    </rPh>
    <phoneticPr fontId="1"/>
  </si>
  <si>
    <t>　売上原価</t>
    <rPh sb="1" eb="3">
      <t>ウリアゲ</t>
    </rPh>
    <rPh sb="3" eb="5">
      <t>ゲンカ</t>
    </rPh>
    <phoneticPr fontId="1"/>
  </si>
  <si>
    <t>売上総利益</t>
    <rPh sb="0" eb="5">
      <t>ウリアゲソウリエキ</t>
    </rPh>
    <phoneticPr fontId="1"/>
  </si>
  <si>
    <t>　販売費及び一般管理費</t>
    <rPh sb="1" eb="4">
      <t>ハンバイヒ</t>
    </rPh>
    <rPh sb="4" eb="5">
      <t>オヨ</t>
    </rPh>
    <rPh sb="6" eb="11">
      <t>イッパンカンリヒ</t>
    </rPh>
    <phoneticPr fontId="1"/>
  </si>
  <si>
    <t>① 営業利益</t>
    <rPh sb="2" eb="4">
      <t>エイギョウ</t>
    </rPh>
    <rPh sb="4" eb="6">
      <t>リエキ</t>
    </rPh>
    <phoneticPr fontId="1"/>
  </si>
  <si>
    <t xml:space="preserve">  ③ 減価償却費 </t>
    <rPh sb="4" eb="6">
      <t>ゲンカ</t>
    </rPh>
    <rPh sb="6" eb="9">
      <t>ショウキャクヒ</t>
    </rPh>
    <phoneticPr fontId="1"/>
  </si>
  <si>
    <t>　　（内訳）既存設備の減価償却費</t>
    <rPh sb="3" eb="5">
      <t>ウチワケ</t>
    </rPh>
    <rPh sb="6" eb="8">
      <t>キゾン</t>
    </rPh>
    <rPh sb="8" eb="10">
      <t>セツビ</t>
    </rPh>
    <rPh sb="11" eb="16">
      <t>ゲンカショウキャクヒ</t>
    </rPh>
    <phoneticPr fontId="1"/>
  </si>
  <si>
    <t>④付加価値額（①+②+③）</t>
    <phoneticPr fontId="1"/>
  </si>
  <si>
    <t>付加価値額の年平均成長率（％）</t>
    <rPh sb="0" eb="5">
      <t>フカカチガク</t>
    </rPh>
    <rPh sb="6" eb="9">
      <t>ネンヘイキン</t>
    </rPh>
    <rPh sb="9" eb="12">
      <t>セイチョウリツ</t>
    </rPh>
    <phoneticPr fontId="1"/>
  </si>
  <si>
    <t>（注１）人件費は、給与支給総額に加えて福利厚生費、法定福利費、退職金を含みます。具体的には以下の通りです。</t>
    <rPh sb="1" eb="2">
      <t>チュウ</t>
    </rPh>
    <rPh sb="4" eb="7">
      <t>ジンケンヒ</t>
    </rPh>
    <rPh sb="40" eb="43">
      <t>グタイテキ</t>
    </rPh>
    <rPh sb="45" eb="47">
      <t>イカ</t>
    </rPh>
    <rPh sb="48" eb="49">
      <t>トオ</t>
    </rPh>
    <phoneticPr fontId="1"/>
  </si>
  <si>
    <t>　　　　・一般管理費に含まれる役員給与、従業員給与、賞与及び賞与引当金繰入れ、福利厚生
費、退職金及び退職給与引当金繰入れ</t>
    <phoneticPr fontId="1"/>
  </si>
  <si>
    <t>　　　　次の人は含まれません。</t>
    <rPh sb="4" eb="5">
      <t>ツギ</t>
    </rPh>
    <rPh sb="6" eb="7">
      <t>ヒト</t>
    </rPh>
    <rPh sb="8" eb="9">
      <t>フク</t>
    </rPh>
    <phoneticPr fontId="1"/>
  </si>
  <si>
    <t>(参考)</t>
    <rPh sb="1" eb="3">
      <t>サンコウ</t>
    </rPh>
    <phoneticPr fontId="1"/>
  </si>
  <si>
    <t>基準年</t>
    <rPh sb="0" eb="3">
      <t>キジュンネン</t>
    </rPh>
    <phoneticPr fontId="1"/>
  </si>
  <si>
    <t>増加率</t>
    <rPh sb="0" eb="3">
      <t>ゾウカリツ</t>
    </rPh>
    <phoneticPr fontId="1"/>
  </si>
  <si>
    <t>１年目</t>
    <rPh sb="1" eb="3">
      <t>ネンメ</t>
    </rPh>
    <phoneticPr fontId="1"/>
  </si>
  <si>
    <t>２年目</t>
    <rPh sb="1" eb="3">
      <t>ネンメ</t>
    </rPh>
    <phoneticPr fontId="1"/>
  </si>
  <si>
    <t>３年目</t>
    <rPh sb="1" eb="3">
      <t>ネンメ</t>
    </rPh>
    <phoneticPr fontId="1"/>
  </si>
  <si>
    <t>４年目</t>
    <rPh sb="1" eb="3">
      <t>ネンメ</t>
    </rPh>
    <phoneticPr fontId="1"/>
  </si>
  <si>
    <t>５年目</t>
    <rPh sb="1" eb="3">
      <t>ネンメ</t>
    </rPh>
    <phoneticPr fontId="1"/>
  </si>
  <si>
    <t>目標値</t>
    <rPh sb="0" eb="3">
      <t>モクヒョウチ</t>
    </rPh>
    <phoneticPr fontId="1"/>
  </si>
  <si>
    <t>年平均成長率</t>
    <rPh sb="0" eb="6">
      <t>ネンヘイキンセイチョウリツ</t>
    </rPh>
    <phoneticPr fontId="1"/>
  </si>
  <si>
    <t>事業計画書（その１・その２）における省力化投資の効果や省力化投資で生まれる経営資源の活用による新たな付加価値の創出に記載した取り組みの結果、上記会社全体の事業計画表の「付加価値額」がその数値で推移する根拠について、売上の伸びやコストの削減など構成要素を示しながら計算式等を用いて示してください。
例：省力化設備により製造コスト削減が年間▲〇〇円できるほか、既存製品の生産量が増加し、販売に直結することにより売上が○％増加する。（従来　単価○円×○個→生産量＋１００個、売上＋○○円）
浮いた２人の再活用による新サービス展開で＋〇〇円、基準年度に比べて年間付加価値額の合計は、＋〇〇円となり、２年目以降は、～推移していく予定。</t>
    <rPh sb="107" eb="109">
      <t>ウリアゲ</t>
    </rPh>
    <rPh sb="110" eb="111">
      <t>ノ</t>
    </rPh>
    <rPh sb="117" eb="119">
      <t>サクゲン</t>
    </rPh>
    <rPh sb="121" eb="125">
      <t>コウセイヨウソ</t>
    </rPh>
    <rPh sb="126" eb="127">
      <t>シメ</t>
    </rPh>
    <rPh sb="178" eb="180">
      <t>キゾン</t>
    </rPh>
    <rPh sb="180" eb="182">
      <t>セイヒン</t>
    </rPh>
    <rPh sb="208" eb="210">
      <t>ゾウカ</t>
    </rPh>
    <rPh sb="242" eb="243">
      <t>ウ</t>
    </rPh>
    <rPh sb="246" eb="247">
      <t>ニン</t>
    </rPh>
    <phoneticPr fontId="1"/>
  </si>
  <si>
    <t>　</t>
    <phoneticPr fontId="1"/>
  </si>
  <si>
    <t>　　　　中途採用や退職等で全月分の給与等の支給を受けていない従業員については、全月分の給与等の支給を受けていない事業年度に限り、算出の対象から除く必要があります。</t>
    <phoneticPr fontId="1"/>
  </si>
  <si>
    <t>　　　　算定対象となる給与等は、給料、賃金、賞与、各種手当（残業手当、休日出勤手当、職務手当、地域手当、家族（扶養）手当、住宅手当）等、給与所得として課税対象となる経費を指します。</t>
    <rPh sb="4" eb="6">
      <t>サンテイ</t>
    </rPh>
    <rPh sb="6" eb="8">
      <t>タイショウ</t>
    </rPh>
    <rPh sb="11" eb="13">
      <t>キュウヨ</t>
    </rPh>
    <rPh sb="13" eb="14">
      <t>トウ</t>
    </rPh>
    <rPh sb="16" eb="18">
      <t>キュウリョウ</t>
    </rPh>
    <rPh sb="19" eb="21">
      <t>チンギン</t>
    </rPh>
    <rPh sb="22" eb="24">
      <t>ショウヨ</t>
    </rPh>
    <rPh sb="25" eb="27">
      <t>カクシュ</t>
    </rPh>
    <rPh sb="27" eb="29">
      <t>テアテ</t>
    </rPh>
    <rPh sb="30" eb="32">
      <t>ザンギョウ</t>
    </rPh>
    <rPh sb="32" eb="34">
      <t>テアテ</t>
    </rPh>
    <rPh sb="35" eb="37">
      <t>キュウジツ</t>
    </rPh>
    <rPh sb="37" eb="39">
      <t>シュッキン</t>
    </rPh>
    <rPh sb="39" eb="41">
      <t>テアテ</t>
    </rPh>
    <rPh sb="42" eb="44">
      <t>ショクム</t>
    </rPh>
    <rPh sb="44" eb="46">
      <t>テアテ</t>
    </rPh>
    <rPh sb="47" eb="49">
      <t>チイキ</t>
    </rPh>
    <rPh sb="49" eb="51">
      <t>テアテ</t>
    </rPh>
    <rPh sb="52" eb="54">
      <t>カゾク</t>
    </rPh>
    <rPh sb="55" eb="57">
      <t>フヨウ</t>
    </rPh>
    <rPh sb="58" eb="60">
      <t>テアテ</t>
    </rPh>
    <rPh sb="61" eb="63">
      <t>ジュウタク</t>
    </rPh>
    <rPh sb="63" eb="65">
      <t>テアテ</t>
    </rPh>
    <rPh sb="66" eb="67">
      <t>トウ</t>
    </rPh>
    <rPh sb="68" eb="70">
      <t>キュウヨ</t>
    </rPh>
    <rPh sb="70" eb="72">
      <t>ショトク</t>
    </rPh>
    <rPh sb="75" eb="77">
      <t>カゼイ</t>
    </rPh>
    <rPh sb="77" eb="79">
      <t>タイショウ</t>
    </rPh>
    <rPh sb="82" eb="84">
      <t>ケイヒ</t>
    </rPh>
    <rPh sb="85" eb="86">
      <t>サ</t>
    </rPh>
    <phoneticPr fontId="1"/>
  </si>
  <si>
    <t>　　　　福利厚生費、法定福利費や退職金は除きます。</t>
    <rPh sb="4" eb="6">
      <t>フクリ</t>
    </rPh>
    <rPh sb="6" eb="9">
      <t>コウセイヒ</t>
    </rPh>
    <rPh sb="10" eb="12">
      <t>ホウテイ</t>
    </rPh>
    <rPh sb="12" eb="14">
      <t>フクリ</t>
    </rPh>
    <rPh sb="14" eb="15">
      <t>ヒ</t>
    </rPh>
    <rPh sb="16" eb="19">
      <t>タイショクキン</t>
    </rPh>
    <rPh sb="20" eb="21">
      <t>ノゾ</t>
    </rPh>
    <phoneticPr fontId="1"/>
  </si>
  <si>
    <t xml:space="preserve">　　　　当該事業年度において、産前・産後休業、育児休業、介護休業など事業者の福利厚生等により時短勤務を行っている従業員は、算定対象から除くことができます。 </t>
    <phoneticPr fontId="1"/>
  </si>
  <si>
    <t>⑤労働者数のうち役員数（人）</t>
    <rPh sb="1" eb="5">
      <t>ロウドウシャスウ</t>
    </rPh>
    <rPh sb="8" eb="10">
      <t>ヤクイン</t>
    </rPh>
    <rPh sb="10" eb="11">
      <t>スウ</t>
    </rPh>
    <phoneticPr fontId="1"/>
  </si>
  <si>
    <t>労働生産性(＝１人あたり付加価値額)（④÷(⑤＋⑥)）</t>
    <rPh sb="0" eb="5">
      <t>ロウドウセイサンセイ</t>
    </rPh>
    <rPh sb="8" eb="9">
      <t>ニン</t>
    </rPh>
    <rPh sb="12" eb="17">
      <t>フカカチガク</t>
    </rPh>
    <phoneticPr fontId="1"/>
  </si>
  <si>
    <t>（注４）対象となる従業員は、基準年度及びその算出対象となる各事業年度において、全月分の給与等の支給を受けた従業員とします。（注２より少ない場合があります）</t>
    <rPh sb="1" eb="2">
      <t>チュウ</t>
    </rPh>
    <rPh sb="62" eb="63">
      <t>チュウ</t>
    </rPh>
    <rPh sb="66" eb="67">
      <t>スク</t>
    </rPh>
    <rPh sb="69" eb="71">
      <t>バアイ</t>
    </rPh>
    <phoneticPr fontId="1"/>
  </si>
  <si>
    <t>従業員1人当たり給与支給総額の目標値</t>
    <rPh sb="0" eb="3">
      <t>ジュウギョウイン</t>
    </rPh>
    <rPh sb="3" eb="6">
      <t>ヒトリア</t>
    </rPh>
    <rPh sb="8" eb="14">
      <t>キュウヨシキュウソウガク</t>
    </rPh>
    <rPh sb="15" eb="17">
      <t>モクヒョウ</t>
    </rPh>
    <rPh sb="17" eb="18">
      <t>アタイ</t>
    </rPh>
    <phoneticPr fontId="1"/>
  </si>
  <si>
    <t>　③1人当たり給与支給総額</t>
    <rPh sb="2" eb="4">
      <t>ヒトリ</t>
    </rPh>
    <rPh sb="4" eb="5">
      <t>ア</t>
    </rPh>
    <rPh sb="7" eb="13">
      <t>キュウヨシキュウソウガク</t>
    </rPh>
    <phoneticPr fontId="1"/>
  </si>
  <si>
    <t>記載数値：「省力化指数」「付加価値額」「労働生産性」「1人当たり給与支給総額」「投資回収期間」</t>
    <rPh sb="0" eb="2">
      <t>キサイ</t>
    </rPh>
    <rPh sb="2" eb="4">
      <t>スウチ</t>
    </rPh>
    <rPh sb="20" eb="25">
      <t>ロウドウセイサンセイ</t>
    </rPh>
    <rPh sb="28" eb="29">
      <t>ヒト</t>
    </rPh>
    <rPh sb="29" eb="30">
      <t>ア</t>
    </rPh>
    <phoneticPr fontId="1"/>
  </si>
  <si>
    <t>　　　　なお、応募申請時に従業員数が 0名の場合、本補助金には応募できません 。</t>
    <phoneticPr fontId="1"/>
  </si>
  <si>
    <t>　　　　なお、基準年度及び算出対象となる各事業年度において、「対象となる従業員」が0名の場合、本事業には応募できません。</t>
    <phoneticPr fontId="1"/>
  </si>
  <si>
    <t>事業計画書（その１・その２）における省力化投資の効果や省力化投資で生まれる経営資源の活用による新たな付加価値の創出に記載した取り組みの結果、上記会社全体の事業計画表の「1人当たり給与支給総額」がその数値で推移する根拠を計算式等を用いて示してください。</t>
    <rPh sb="84" eb="86">
      <t>ヒトリ</t>
    </rPh>
    <phoneticPr fontId="1"/>
  </si>
  <si>
    <t>（注２）常勤従業員数には、パート、アルバイト、契約社員、非正規社員、出向者等も含まれます。</t>
    <rPh sb="1" eb="2">
      <t>チュウ</t>
    </rPh>
    <rPh sb="4" eb="9">
      <t>ジョウキンジュウギョウイン</t>
    </rPh>
    <rPh sb="9" eb="10">
      <t>スウ</t>
    </rPh>
    <phoneticPr fontId="1"/>
  </si>
  <si>
    <t>入力項目</t>
    <rPh sb="0" eb="2">
      <t>ニュウリョク</t>
    </rPh>
    <rPh sb="2" eb="4">
      <t>コウモク</t>
    </rPh>
    <phoneticPr fontId="1"/>
  </si>
  <si>
    <t>１年目計画</t>
    <rPh sb="1" eb="3">
      <t>ネンメ</t>
    </rPh>
    <rPh sb="3" eb="5">
      <t>ケイカク</t>
    </rPh>
    <phoneticPr fontId="1"/>
  </si>
  <si>
    <t>２年目計画</t>
    <rPh sb="1" eb="3">
      <t>ネンメ</t>
    </rPh>
    <rPh sb="3" eb="5">
      <t>ケイカク</t>
    </rPh>
    <phoneticPr fontId="1"/>
  </si>
  <si>
    <t>３年目計画</t>
    <rPh sb="1" eb="3">
      <t>ネンメ</t>
    </rPh>
    <rPh sb="3" eb="5">
      <t>ケイカク</t>
    </rPh>
    <phoneticPr fontId="1"/>
  </si>
  <si>
    <t>４年目計画</t>
    <rPh sb="1" eb="3">
      <t>ネンメ</t>
    </rPh>
    <rPh sb="3" eb="5">
      <t>ケイカク</t>
    </rPh>
    <phoneticPr fontId="1"/>
  </si>
  <si>
    <t>５年目計画</t>
    <rPh sb="1" eb="3">
      <t>ネンメ</t>
    </rPh>
    <rPh sb="3" eb="5">
      <t>ケイカク</t>
    </rPh>
    <phoneticPr fontId="1"/>
  </si>
  <si>
    <t>応募申請の直近から基準年度までの経過年数</t>
    <rPh sb="0" eb="4">
      <t>オウボシンセイ</t>
    </rPh>
    <rPh sb="5" eb="7">
      <t>チョッキン</t>
    </rPh>
    <rPh sb="9" eb="11">
      <t>キジュン</t>
    </rPh>
    <rPh sb="11" eb="13">
      <t>ネンド</t>
    </rPh>
    <rPh sb="16" eb="18">
      <t>ケイカ</t>
    </rPh>
    <rPh sb="18" eb="20">
      <t>ネンスウ</t>
    </rPh>
    <phoneticPr fontId="1"/>
  </si>
  <si>
    <t>1月</t>
    <rPh sb="1" eb="2">
      <t>ガツ</t>
    </rPh>
    <phoneticPr fontId="1"/>
  </si>
  <si>
    <t>2月</t>
  </si>
  <si>
    <t>3月</t>
  </si>
  <si>
    <t>4月</t>
  </si>
  <si>
    <t>5月</t>
  </si>
  <si>
    <t>6月</t>
  </si>
  <si>
    <t>7月</t>
  </si>
  <si>
    <t>8月</t>
  </si>
  <si>
    <t>9月</t>
  </si>
  <si>
    <t>10月</t>
  </si>
  <si>
    <t>11月</t>
  </si>
  <si>
    <t>12月</t>
  </si>
  <si>
    <t>足下の賃上げ　計画目標</t>
    <rPh sb="0" eb="2">
      <t>アシモト</t>
    </rPh>
    <rPh sb="3" eb="5">
      <t>チンア</t>
    </rPh>
    <rPh sb="7" eb="9">
      <t>ケイカク</t>
    </rPh>
    <rPh sb="9" eb="11">
      <t>モクヒョウ</t>
    </rPh>
    <phoneticPr fontId="1"/>
  </si>
  <si>
    <t>１人当たり給与支給総額　（⑦÷⑧）</t>
    <rPh sb="2" eb="3">
      <t>ア</t>
    </rPh>
    <phoneticPr fontId="1"/>
  </si>
  <si>
    <t>本補助金で導入する設備の減価償却費</t>
    <rPh sb="0" eb="1">
      <t>ホン</t>
    </rPh>
    <rPh sb="1" eb="4">
      <t>ホジョキン</t>
    </rPh>
    <rPh sb="5" eb="7">
      <t>ドウニュウ</t>
    </rPh>
    <rPh sb="9" eb="11">
      <t>セツビ</t>
    </rPh>
    <rPh sb="12" eb="17">
      <t>ゲンカショウキャクヒ</t>
    </rPh>
    <phoneticPr fontId="1"/>
  </si>
  <si>
    <t>労働生産性の目標値 （年平均成長率４％ずつ上げる場合）</t>
    <rPh sb="0" eb="5">
      <t>ロウドウセイサンセイ</t>
    </rPh>
    <rPh sb="6" eb="9">
      <t>モクヒョウチ</t>
    </rPh>
    <rPh sb="11" eb="14">
      <t>ネンヘイキン</t>
    </rPh>
    <rPh sb="14" eb="17">
      <t>セイチョウリツ</t>
    </rPh>
    <rPh sb="21" eb="22">
      <t>ア</t>
    </rPh>
    <rPh sb="24" eb="26">
      <t>バアイ</t>
    </rPh>
    <phoneticPr fontId="1"/>
  </si>
  <si>
    <t>【特例なし】年平均成長率(3.5%）を達成するための目標値</t>
    <rPh sb="1" eb="3">
      <t>トクレイ</t>
    </rPh>
    <rPh sb="6" eb="9">
      <t>ネンヘイキン</t>
    </rPh>
    <rPh sb="9" eb="12">
      <t>セイチョウリツ</t>
    </rPh>
    <rPh sb="19" eb="21">
      <t>タッセイ</t>
    </rPh>
    <rPh sb="26" eb="29">
      <t>モクヒョウチ</t>
    </rPh>
    <phoneticPr fontId="1"/>
  </si>
  <si>
    <t>【特例あり】年平均成長率(6.0%）を達成するための目標値</t>
    <rPh sb="1" eb="3">
      <t>トクレイ</t>
    </rPh>
    <rPh sb="6" eb="9">
      <t>ネンヘイキン</t>
    </rPh>
    <rPh sb="9" eb="12">
      <t>セイチョウリツ</t>
    </rPh>
    <rPh sb="19" eb="21">
      <t>タッセイ</t>
    </rPh>
    <rPh sb="26" eb="29">
      <t>モクヒョウチ</t>
    </rPh>
    <phoneticPr fontId="1"/>
  </si>
  <si>
    <t>自動計算・自動表示</t>
    <rPh sb="0" eb="4">
      <t>ジドウケイサン</t>
    </rPh>
    <rPh sb="5" eb="9">
      <t>ジドウヒョウジ</t>
    </rPh>
    <phoneticPr fontId="1"/>
  </si>
  <si>
    <t>達成するための目標値</t>
    <rPh sb="0" eb="2">
      <t>タッセイ</t>
    </rPh>
    <rPh sb="7" eb="10">
      <t>モクヒョウチ</t>
    </rPh>
    <phoneticPr fontId="1"/>
  </si>
  <si>
    <t>策定された目標値（％）</t>
    <rPh sb="0" eb="2">
      <t>サクテイ</t>
    </rPh>
    <rPh sb="5" eb="7">
      <t>モクヒョウ</t>
    </rPh>
    <rPh sb="7" eb="8">
      <t>チ</t>
    </rPh>
    <phoneticPr fontId="1"/>
  </si>
  <si>
    <t>「価格転嫁検討ツール」</t>
    <phoneticPr fontId="1"/>
  </si>
  <si>
    <t>「儲かる経営キヅク君」</t>
    <phoneticPr fontId="1"/>
  </si>
  <si>
    <t>「経営自己診断システム」</t>
    <phoneticPr fontId="1"/>
  </si>
  <si>
    <t>　シートの利用方法</t>
    <rPh sb="5" eb="7">
      <t>リヨウ</t>
    </rPh>
    <rPh sb="7" eb="9">
      <t>ホウホウ</t>
    </rPh>
    <phoneticPr fontId="1"/>
  </si>
  <si>
    <t>　■注意点</t>
    <phoneticPr fontId="1"/>
  </si>
  <si>
    <t>　〇事業計画期間（基準年度～事業計画期間）の計画値</t>
    <rPh sb="2" eb="6">
      <t>ジギョウケイカク</t>
    </rPh>
    <rPh sb="6" eb="8">
      <t>キカン</t>
    </rPh>
    <rPh sb="9" eb="13">
      <t>キジュンネンド</t>
    </rPh>
    <rPh sb="14" eb="18">
      <t>ジギョウケイカク</t>
    </rPh>
    <rPh sb="18" eb="20">
      <t>キカン</t>
    </rPh>
    <rPh sb="22" eb="25">
      <t>ケイカクチ</t>
    </rPh>
    <phoneticPr fontId="1"/>
  </si>
  <si>
    <t>　・申請システムへの入力はこの表の入力値を転記していただきます。ただし、入力値(営業利益が大幅にマイナスの場合など)によっては、申請システムの計算値と異なる可能性があります。</t>
    <rPh sb="2" eb="4">
      <t>シンセイ</t>
    </rPh>
    <rPh sb="10" eb="12">
      <t>ニュウリョク</t>
    </rPh>
    <rPh sb="15" eb="16">
      <t>ヒョウ</t>
    </rPh>
    <rPh sb="17" eb="19">
      <t>ニュウリョク</t>
    </rPh>
    <rPh sb="19" eb="20">
      <t>チ</t>
    </rPh>
    <rPh sb="21" eb="23">
      <t>テンキ</t>
    </rPh>
    <phoneticPr fontId="1"/>
  </si>
  <si>
    <t>　〇１人当たり給与支給総額の足下の賃上げ計画値</t>
    <rPh sb="3" eb="4">
      <t>ヒト</t>
    </rPh>
    <rPh sb="4" eb="5">
      <t>ア</t>
    </rPh>
    <rPh sb="7" eb="9">
      <t>キュウヨ</t>
    </rPh>
    <rPh sb="9" eb="13">
      <t>シキュウソウガク</t>
    </rPh>
    <rPh sb="14" eb="16">
      <t>アシモト</t>
    </rPh>
    <rPh sb="17" eb="19">
      <t>チンア</t>
    </rPh>
    <rPh sb="20" eb="23">
      <t>ケイカクチ</t>
    </rPh>
    <phoneticPr fontId="1"/>
  </si>
  <si>
    <t>　・申請システムへの入力はありません。こちらのシートに入力された計画値を基に審査を行いますのでよくご確認ください。計画が策定されていない場合や、目標を下回る計画の場合審査で不利となります。</t>
    <rPh sb="2" eb="4">
      <t>シンセイ</t>
    </rPh>
    <rPh sb="10" eb="12">
      <t>ニュウリョク</t>
    </rPh>
    <rPh sb="27" eb="29">
      <t>ニュウリョク</t>
    </rPh>
    <rPh sb="32" eb="35">
      <t>ケイカクチ</t>
    </rPh>
    <rPh sb="36" eb="37">
      <t>モト</t>
    </rPh>
    <rPh sb="38" eb="40">
      <t>シンサ</t>
    </rPh>
    <rPh sb="41" eb="42">
      <t>オコナ</t>
    </rPh>
    <rPh sb="50" eb="52">
      <t>カクニン</t>
    </rPh>
    <rPh sb="57" eb="59">
      <t>ケイカク</t>
    </rPh>
    <rPh sb="60" eb="62">
      <t>サクテイ</t>
    </rPh>
    <rPh sb="68" eb="70">
      <t>バアイ</t>
    </rPh>
    <rPh sb="72" eb="74">
      <t>モクヒョウ</t>
    </rPh>
    <rPh sb="75" eb="77">
      <t>シタマワ</t>
    </rPh>
    <rPh sb="78" eb="80">
      <t>ケイカク</t>
    </rPh>
    <rPh sb="81" eb="83">
      <t>バアイ</t>
    </rPh>
    <rPh sb="83" eb="85">
      <t>シンサ</t>
    </rPh>
    <rPh sb="86" eb="88">
      <t>フリ</t>
    </rPh>
    <phoneticPr fontId="1"/>
  </si>
  <si>
    <t>　事業年度はいずれも事業者自身における決算年度になります。</t>
    <rPh sb="1" eb="5">
      <t>ジギョウネンド</t>
    </rPh>
    <rPh sb="10" eb="13">
      <t>ジギョウシャ</t>
    </rPh>
    <rPh sb="13" eb="15">
      <t>ジシン</t>
    </rPh>
    <rPh sb="19" eb="21">
      <t>ケッサン</t>
    </rPh>
    <rPh sb="21" eb="23">
      <t>ネンド</t>
    </rPh>
    <phoneticPr fontId="1"/>
  </si>
  <si>
    <t>　※申請にあたっての要件等は、公募要領にてご確認ください。</t>
    <phoneticPr fontId="1"/>
  </si>
  <si>
    <t>決算月</t>
    <rPh sb="0" eb="3">
      <t>ケッサンツキ</t>
    </rPh>
    <phoneticPr fontId="1"/>
  </si>
  <si>
    <t>　補助事業を完了する予定年月を選択してください。</t>
    <rPh sb="1" eb="3">
      <t>ホジョ</t>
    </rPh>
    <rPh sb="3" eb="5">
      <t>ジギョウ</t>
    </rPh>
    <rPh sb="6" eb="8">
      <t>カンリョウ</t>
    </rPh>
    <rPh sb="10" eb="12">
      <t>ヨテイ</t>
    </rPh>
    <rPh sb="12" eb="13">
      <t>ネン</t>
    </rPh>
    <rPh sb="13" eb="14">
      <t>ツキ</t>
    </rPh>
    <rPh sb="15" eb="17">
      <t>センタク</t>
    </rPh>
    <phoneticPr fontId="1"/>
  </si>
  <si>
    <t>応募申請の
直近の決算期（注５）</t>
    <rPh sb="0" eb="4">
      <t>オウボシンセイ</t>
    </rPh>
    <rPh sb="9" eb="12">
      <t>ケッサンキ</t>
    </rPh>
    <rPh sb="13" eb="14">
      <t>チュウ</t>
    </rPh>
    <phoneticPr fontId="1"/>
  </si>
  <si>
    <t>決算月</t>
    <rPh sb="0" eb="3">
      <t>ケッサンツキ</t>
    </rPh>
    <phoneticPr fontId="1"/>
  </si>
  <si>
    <t>補助事業完了年月</t>
    <rPh sb="0" eb="4">
      <t>ホジョジギョウ</t>
    </rPh>
    <rPh sb="4" eb="6">
      <t>カンリョウ</t>
    </rPh>
    <rPh sb="6" eb="8">
      <t>ネンゲツ</t>
    </rPh>
    <phoneticPr fontId="1"/>
  </si>
  <si>
    <t>C列4行目</t>
    <rPh sb="1" eb="2">
      <t>レツ</t>
    </rPh>
    <rPh sb="3" eb="5">
      <t>ギョウメ</t>
    </rPh>
    <phoneticPr fontId="1"/>
  </si>
  <si>
    <t>１．　決算月をプルダウンから選択してください。</t>
    <rPh sb="3" eb="6">
      <t>ケッサンツキ</t>
    </rPh>
    <rPh sb="14" eb="16">
      <t>センタク</t>
    </rPh>
    <phoneticPr fontId="1"/>
  </si>
  <si>
    <t>　　　　基準年度及び1年目以降の決算期が自動表示されます。</t>
    <rPh sb="4" eb="8">
      <t>キジュンネンド</t>
    </rPh>
    <rPh sb="8" eb="9">
      <t>オヨ</t>
    </rPh>
    <rPh sb="11" eb="15">
      <t>ネンメイコウ</t>
    </rPh>
    <rPh sb="16" eb="19">
      <t>ケッサンキ</t>
    </rPh>
    <rPh sb="20" eb="22">
      <t>ジドウ</t>
    </rPh>
    <rPh sb="22" eb="24">
      <t>ヒョウジ</t>
    </rPh>
    <phoneticPr fontId="1"/>
  </si>
  <si>
    <t>C列5行目</t>
    <rPh sb="1" eb="2">
      <t>レツ</t>
    </rPh>
    <rPh sb="3" eb="5">
      <t>ギョウメ</t>
    </rPh>
    <phoneticPr fontId="1"/>
  </si>
  <si>
    <t>応募申請の決算期</t>
    <rPh sb="0" eb="4">
      <t>オウボシンセイ</t>
    </rPh>
    <rPh sb="5" eb="8">
      <t>ケッサンキ</t>
    </rPh>
    <phoneticPr fontId="1"/>
  </si>
  <si>
    <t>2026年10月期</t>
    <rPh sb="4" eb="5">
      <t>ネン</t>
    </rPh>
    <rPh sb="7" eb="8">
      <t>ガツ</t>
    </rPh>
    <rPh sb="8" eb="9">
      <t>キ</t>
    </rPh>
    <phoneticPr fontId="1"/>
  </si>
  <si>
    <t>2026年11月期</t>
    <rPh sb="4" eb="5">
      <t>ネン</t>
    </rPh>
    <rPh sb="7" eb="8">
      <t>ガツ</t>
    </rPh>
    <rPh sb="8" eb="9">
      <t>キ</t>
    </rPh>
    <phoneticPr fontId="1"/>
  </si>
  <si>
    <t>2026年12月期</t>
    <rPh sb="4" eb="5">
      <t>ネン</t>
    </rPh>
    <rPh sb="7" eb="8">
      <t>ガツ</t>
    </rPh>
    <rPh sb="8" eb="9">
      <t>キ</t>
    </rPh>
    <phoneticPr fontId="1"/>
  </si>
  <si>
    <t>2027年1月期</t>
    <rPh sb="4" eb="5">
      <t>ネン</t>
    </rPh>
    <rPh sb="6" eb="8">
      <t>ガツキ</t>
    </rPh>
    <phoneticPr fontId="1"/>
  </si>
  <si>
    <t>2027年2月期</t>
    <rPh sb="4" eb="5">
      <t>ネン</t>
    </rPh>
    <rPh sb="6" eb="8">
      <t>ガツキ</t>
    </rPh>
    <phoneticPr fontId="1"/>
  </si>
  <si>
    <t>2027年3月期</t>
    <rPh sb="4" eb="5">
      <t>ネン</t>
    </rPh>
    <rPh sb="6" eb="8">
      <t>ガツキ</t>
    </rPh>
    <phoneticPr fontId="1"/>
  </si>
  <si>
    <t>2027年4月期</t>
    <rPh sb="4" eb="5">
      <t>ネン</t>
    </rPh>
    <rPh sb="6" eb="8">
      <t>ガツキ</t>
    </rPh>
    <phoneticPr fontId="1"/>
  </si>
  <si>
    <t>2027年5月期</t>
    <rPh sb="4" eb="5">
      <t>ネン</t>
    </rPh>
    <rPh sb="6" eb="8">
      <t>ガツキ</t>
    </rPh>
    <phoneticPr fontId="1"/>
  </si>
  <si>
    <t>2027年6月期</t>
    <rPh sb="4" eb="5">
      <t>ネン</t>
    </rPh>
    <rPh sb="6" eb="8">
      <t>ガツキ</t>
    </rPh>
    <phoneticPr fontId="1"/>
  </si>
  <si>
    <t>2027年7月期</t>
    <rPh sb="4" eb="5">
      <t>ネン</t>
    </rPh>
    <rPh sb="6" eb="8">
      <t>ガツキ</t>
    </rPh>
    <phoneticPr fontId="1"/>
  </si>
  <si>
    <t>2027年8月期</t>
    <rPh sb="4" eb="5">
      <t>ネン</t>
    </rPh>
    <rPh sb="6" eb="8">
      <t>ガツキ</t>
    </rPh>
    <phoneticPr fontId="1"/>
  </si>
  <si>
    <t>2027年9月期</t>
    <rPh sb="4" eb="5">
      <t>ネン</t>
    </rPh>
    <rPh sb="6" eb="8">
      <t>ガツキ</t>
    </rPh>
    <phoneticPr fontId="1"/>
  </si>
  <si>
    <t>年平均成長率(3.0%)を達成するための目標値</t>
    <phoneticPr fontId="1"/>
  </si>
  <si>
    <t>（注５）直近決算期の数値が確定していない場合、前々期の決算期の数値を前期の数値に読み替えて用いてください。前期決算として(%)が算出されます。</t>
    <rPh sb="1" eb="2">
      <t>チュウ</t>
    </rPh>
    <rPh sb="4" eb="9">
      <t>チョッキンケッサンキ</t>
    </rPh>
    <rPh sb="10" eb="12">
      <t>スウチ</t>
    </rPh>
    <rPh sb="13" eb="15">
      <t>カクテイ</t>
    </rPh>
    <rPh sb="20" eb="22">
      <t>バアイ</t>
    </rPh>
    <rPh sb="23" eb="26">
      <t>ゼンゼンキ</t>
    </rPh>
    <rPh sb="27" eb="30">
      <t>ケッサンキ</t>
    </rPh>
    <rPh sb="31" eb="33">
      <t>スウチ</t>
    </rPh>
    <rPh sb="34" eb="36">
      <t>ゼンキ</t>
    </rPh>
    <rPh sb="37" eb="39">
      <t>スウチ</t>
    </rPh>
    <rPh sb="40" eb="41">
      <t>ヨ</t>
    </rPh>
    <rPh sb="42" eb="43">
      <t>カ</t>
    </rPh>
    <rPh sb="45" eb="46">
      <t>モチ</t>
    </rPh>
    <rPh sb="53" eb="55">
      <t>ゼンキ</t>
    </rPh>
    <rPh sb="55" eb="57">
      <t>ケッサン</t>
    </rPh>
    <rPh sb="64" eb="66">
      <t>サンシュツ</t>
    </rPh>
    <phoneticPr fontId="1"/>
  </si>
  <si>
    <t>　　　　直近決算期が１２か月に満たない場合、１年分に換算した数値を用いてください。なお、一度も決算を迎えていない場合は申請の対象とはなりません。</t>
    <phoneticPr fontId="1"/>
  </si>
  <si>
    <t>未選択</t>
    <rPh sb="0" eb="3">
      <t>ミセンタク</t>
    </rPh>
    <phoneticPr fontId="1"/>
  </si>
  <si>
    <t>直近決算期</t>
    <rPh sb="0" eb="2">
      <t>チョッキン</t>
    </rPh>
    <rPh sb="2" eb="5">
      <t>ケッサンキ</t>
    </rPh>
    <phoneticPr fontId="1"/>
  </si>
  <si>
    <t>2025年10月期</t>
    <rPh sb="4" eb="5">
      <t>ネン</t>
    </rPh>
    <rPh sb="7" eb="8">
      <t>ガツ</t>
    </rPh>
    <rPh sb="8" eb="9">
      <t>キ</t>
    </rPh>
    <phoneticPr fontId="1"/>
  </si>
  <si>
    <t>2025年11月期</t>
    <rPh sb="4" eb="5">
      <t>ネン</t>
    </rPh>
    <rPh sb="7" eb="8">
      <t>ガツ</t>
    </rPh>
    <rPh sb="8" eb="9">
      <t>キ</t>
    </rPh>
    <phoneticPr fontId="1"/>
  </si>
  <si>
    <t>2025年12月期</t>
    <rPh sb="4" eb="5">
      <t>ネン</t>
    </rPh>
    <rPh sb="7" eb="8">
      <t>ガツ</t>
    </rPh>
    <rPh sb="8" eb="9">
      <t>キ</t>
    </rPh>
    <phoneticPr fontId="1"/>
  </si>
  <si>
    <t>2026年1月期</t>
    <rPh sb="4" eb="5">
      <t>ネン</t>
    </rPh>
    <rPh sb="6" eb="8">
      <t>ガツキ</t>
    </rPh>
    <phoneticPr fontId="1"/>
  </si>
  <si>
    <t>2026年2月期</t>
    <rPh sb="4" eb="5">
      <t>ネン</t>
    </rPh>
    <rPh sb="6" eb="8">
      <t>ガツキ</t>
    </rPh>
    <phoneticPr fontId="1"/>
  </si>
  <si>
    <t>2026年3月期</t>
    <rPh sb="4" eb="5">
      <t>ネン</t>
    </rPh>
    <rPh sb="6" eb="8">
      <t>ガツキ</t>
    </rPh>
    <phoneticPr fontId="1"/>
  </si>
  <si>
    <t>2026年4月期</t>
    <rPh sb="4" eb="5">
      <t>ネン</t>
    </rPh>
    <rPh sb="6" eb="8">
      <t>ガツキ</t>
    </rPh>
    <phoneticPr fontId="1"/>
  </si>
  <si>
    <t>2026年5月期</t>
    <rPh sb="4" eb="5">
      <t>ネン</t>
    </rPh>
    <rPh sb="6" eb="8">
      <t>ガツキ</t>
    </rPh>
    <phoneticPr fontId="1"/>
  </si>
  <si>
    <t>2026年6月期</t>
    <rPh sb="4" eb="5">
      <t>ネン</t>
    </rPh>
    <rPh sb="6" eb="8">
      <t>ガツキ</t>
    </rPh>
    <phoneticPr fontId="1"/>
  </si>
  <si>
    <t>2026年7月期</t>
    <rPh sb="4" eb="5">
      <t>ネン</t>
    </rPh>
    <rPh sb="6" eb="8">
      <t>ガツキ</t>
    </rPh>
    <phoneticPr fontId="1"/>
  </si>
  <si>
    <t>2026年8月期</t>
    <rPh sb="4" eb="5">
      <t>ネン</t>
    </rPh>
    <rPh sb="6" eb="8">
      <t>ガツキ</t>
    </rPh>
    <phoneticPr fontId="1"/>
  </si>
  <si>
    <t>2026年9月期</t>
    <rPh sb="4" eb="5">
      <t>ネン</t>
    </rPh>
    <rPh sb="6" eb="8">
      <t>ガツキ</t>
    </rPh>
    <phoneticPr fontId="1"/>
  </si>
  <si>
    <t>2025年8月期</t>
    <rPh sb="4" eb="5">
      <t>ネン</t>
    </rPh>
    <rPh sb="6" eb="7">
      <t>ガツ</t>
    </rPh>
    <rPh sb="7" eb="8">
      <t>キ</t>
    </rPh>
    <phoneticPr fontId="1"/>
  </si>
  <si>
    <t>2025年9月期</t>
    <rPh sb="4" eb="5">
      <t>ネン</t>
    </rPh>
    <rPh sb="6" eb="7">
      <t>ガツ</t>
    </rPh>
    <rPh sb="7" eb="8">
      <t>キ</t>
    </rPh>
    <phoneticPr fontId="1"/>
  </si>
  <si>
    <t>2025年7月期</t>
    <rPh sb="4" eb="5">
      <t>ネン</t>
    </rPh>
    <rPh sb="6" eb="7">
      <t>ガツ</t>
    </rPh>
    <rPh sb="7" eb="8">
      <t>キ</t>
    </rPh>
    <phoneticPr fontId="1"/>
  </si>
  <si>
    <t>2028年1月期</t>
    <rPh sb="4" eb="5">
      <t>ネン</t>
    </rPh>
    <rPh sb="6" eb="8">
      <t>ガツキ</t>
    </rPh>
    <phoneticPr fontId="1"/>
  </si>
  <si>
    <t>2028年2月期</t>
    <rPh sb="4" eb="5">
      <t>ネン</t>
    </rPh>
    <rPh sb="6" eb="8">
      <t>ガツキ</t>
    </rPh>
    <phoneticPr fontId="1"/>
  </si>
  <si>
    <t>2028年3月期</t>
    <rPh sb="4" eb="5">
      <t>ネン</t>
    </rPh>
    <rPh sb="6" eb="8">
      <t>ガツキ</t>
    </rPh>
    <phoneticPr fontId="1"/>
  </si>
  <si>
    <t>2028年4月期</t>
    <rPh sb="4" eb="5">
      <t>ネン</t>
    </rPh>
    <rPh sb="6" eb="8">
      <t>ガツキ</t>
    </rPh>
    <phoneticPr fontId="1"/>
  </si>
  <si>
    <t>2028年5月期</t>
    <rPh sb="4" eb="5">
      <t>ネン</t>
    </rPh>
    <rPh sb="6" eb="8">
      <t>ガツキ</t>
    </rPh>
    <phoneticPr fontId="1"/>
  </si>
  <si>
    <t>2028年6月期</t>
    <rPh sb="4" eb="5">
      <t>ネン</t>
    </rPh>
    <rPh sb="6" eb="8">
      <t>ガツキ</t>
    </rPh>
    <phoneticPr fontId="1"/>
  </si>
  <si>
    <t>2028年7月期</t>
    <rPh sb="4" eb="5">
      <t>ネン</t>
    </rPh>
    <rPh sb="6" eb="8">
      <t>ガツキ</t>
    </rPh>
    <phoneticPr fontId="1"/>
  </si>
  <si>
    <t>2028年8月期</t>
    <rPh sb="4" eb="5">
      <t>ネン</t>
    </rPh>
    <rPh sb="6" eb="8">
      <t>ガツキ</t>
    </rPh>
    <phoneticPr fontId="1"/>
  </si>
  <si>
    <t>2028年9月期</t>
    <rPh sb="4" eb="5">
      <t>ネン</t>
    </rPh>
    <rPh sb="6" eb="8">
      <t>ガツキ</t>
    </rPh>
    <phoneticPr fontId="1"/>
  </si>
  <si>
    <t>2027年5月期</t>
    <rPh sb="4" eb="5">
      <t>ネン</t>
    </rPh>
    <rPh sb="6" eb="8">
      <t>ガツキ</t>
    </rPh>
    <phoneticPr fontId="1"/>
  </si>
  <si>
    <t>2027年6月期</t>
    <rPh sb="4" eb="5">
      <t>ネン</t>
    </rPh>
    <rPh sb="6" eb="8">
      <t>ガツキ</t>
    </rPh>
    <phoneticPr fontId="1"/>
  </si>
  <si>
    <t>2027年7月期</t>
    <rPh sb="4" eb="5">
      <t>ネン</t>
    </rPh>
    <rPh sb="6" eb="8">
      <t>ガツキ</t>
    </rPh>
    <phoneticPr fontId="1"/>
  </si>
  <si>
    <t>2027年8月期</t>
    <rPh sb="4" eb="5">
      <t>ネン</t>
    </rPh>
    <rPh sb="6" eb="8">
      <t>ガツキ</t>
    </rPh>
    <phoneticPr fontId="1"/>
  </si>
  <si>
    <t>2027年9月期</t>
    <rPh sb="4" eb="5">
      <t>ネン</t>
    </rPh>
    <rPh sb="6" eb="8">
      <t>ガツキ</t>
    </rPh>
    <phoneticPr fontId="1"/>
  </si>
  <si>
    <t>2027年10月期</t>
    <rPh sb="4" eb="5">
      <t>ネン</t>
    </rPh>
    <rPh sb="7" eb="9">
      <t>ガツキ</t>
    </rPh>
    <phoneticPr fontId="1"/>
  </si>
  <si>
    <t>2027年11月期</t>
    <rPh sb="4" eb="5">
      <t>ネン</t>
    </rPh>
    <rPh sb="7" eb="9">
      <t>ガツキ</t>
    </rPh>
    <phoneticPr fontId="1"/>
  </si>
  <si>
    <t>2027年12月期</t>
    <rPh sb="4" eb="5">
      <t>ネン</t>
    </rPh>
    <rPh sb="7" eb="9">
      <t>ガツキ</t>
    </rPh>
    <phoneticPr fontId="1"/>
  </si>
  <si>
    <t>2028年10月期</t>
    <rPh sb="4" eb="5">
      <t>ネン</t>
    </rPh>
    <rPh sb="7" eb="9">
      <t>ガツキ</t>
    </rPh>
    <phoneticPr fontId="1"/>
  </si>
  <si>
    <t>2028年11月期</t>
    <rPh sb="4" eb="5">
      <t>ネン</t>
    </rPh>
    <rPh sb="7" eb="9">
      <t>ガツキ</t>
    </rPh>
    <phoneticPr fontId="1"/>
  </si>
  <si>
    <t>2028年12月期</t>
    <rPh sb="4" eb="5">
      <t>ネン</t>
    </rPh>
    <rPh sb="7" eb="9">
      <t>ガツキ</t>
    </rPh>
    <phoneticPr fontId="1"/>
  </si>
  <si>
    <t>2029年1月期</t>
    <rPh sb="4" eb="5">
      <t>ネン</t>
    </rPh>
    <rPh sb="6" eb="8">
      <t>ガツキ</t>
    </rPh>
    <phoneticPr fontId="1"/>
  </si>
  <si>
    <t>2029年2月期</t>
    <rPh sb="4" eb="5">
      <t>ネン</t>
    </rPh>
    <rPh sb="6" eb="8">
      <t>ガツキ</t>
    </rPh>
    <phoneticPr fontId="1"/>
  </si>
  <si>
    <t>2029年3月期</t>
    <rPh sb="4" eb="5">
      <t>ネン</t>
    </rPh>
    <rPh sb="6" eb="8">
      <t>ガツキ</t>
    </rPh>
    <phoneticPr fontId="1"/>
  </si>
  <si>
    <t>2029年4月期</t>
    <rPh sb="4" eb="5">
      <t>ネン</t>
    </rPh>
    <rPh sb="6" eb="8">
      <t>ガツキ</t>
    </rPh>
    <phoneticPr fontId="1"/>
  </si>
  <si>
    <t>2029年5月期</t>
    <rPh sb="4" eb="5">
      <t>ネン</t>
    </rPh>
    <rPh sb="6" eb="8">
      <t>ガツキ</t>
    </rPh>
    <phoneticPr fontId="1"/>
  </si>
  <si>
    <t>2029年6月期</t>
    <rPh sb="4" eb="5">
      <t>ネン</t>
    </rPh>
    <rPh sb="6" eb="8">
      <t>ガツキ</t>
    </rPh>
    <phoneticPr fontId="1"/>
  </si>
  <si>
    <t>2029年7月期</t>
    <rPh sb="4" eb="5">
      <t>ネン</t>
    </rPh>
    <rPh sb="6" eb="8">
      <t>ガツキ</t>
    </rPh>
    <phoneticPr fontId="1"/>
  </si>
  <si>
    <t>2029年8月期</t>
    <rPh sb="4" eb="5">
      <t>ネン</t>
    </rPh>
    <rPh sb="6" eb="8">
      <t>ガツキ</t>
    </rPh>
    <phoneticPr fontId="1"/>
  </si>
  <si>
    <t>未選択</t>
    <rPh sb="0" eb="3">
      <t>ミセンタク</t>
    </rPh>
    <phoneticPr fontId="1"/>
  </si>
  <si>
    <t>変更なし</t>
    <rPh sb="0" eb="2">
      <t>ヘンコウ</t>
    </rPh>
    <phoneticPr fontId="1"/>
  </si>
  <si>
    <t>変更あり</t>
    <rPh sb="0" eb="2">
      <t>ヘンコウ</t>
    </rPh>
    <phoneticPr fontId="1"/>
  </si>
  <si>
    <t>D列12行目</t>
    <rPh sb="1" eb="2">
      <t>レツ</t>
    </rPh>
    <rPh sb="4" eb="6">
      <t>ギョウメ</t>
    </rPh>
    <phoneticPr fontId="1"/>
  </si>
  <si>
    <t>E列12行目～K列12行目</t>
    <rPh sb="1" eb="2">
      <t>レツ</t>
    </rPh>
    <rPh sb="4" eb="6">
      <t>ギョウメ</t>
    </rPh>
    <rPh sb="8" eb="9">
      <t>レツ</t>
    </rPh>
    <rPh sb="11" eb="13">
      <t>ギョウメ</t>
    </rPh>
    <phoneticPr fontId="1"/>
  </si>
  <si>
    <t>F列14行目～K列29行目</t>
    <rPh sb="1" eb="2">
      <t>レツ</t>
    </rPh>
    <rPh sb="4" eb="6">
      <t>ギョウメ</t>
    </rPh>
    <rPh sb="8" eb="9">
      <t>レツ</t>
    </rPh>
    <rPh sb="11" eb="13">
      <t>ギョウメ</t>
    </rPh>
    <phoneticPr fontId="1"/>
  </si>
  <si>
    <t>C列32行目～E列39行目</t>
    <rPh sb="1" eb="2">
      <t>レツ</t>
    </rPh>
    <rPh sb="4" eb="6">
      <t>ギョウメ</t>
    </rPh>
    <rPh sb="8" eb="9">
      <t>レツ</t>
    </rPh>
    <rPh sb="11" eb="13">
      <t>ギョウメ</t>
    </rPh>
    <phoneticPr fontId="1"/>
  </si>
  <si>
    <t>F列32行目～K列39行目</t>
    <rPh sb="1" eb="2">
      <t>レツ</t>
    </rPh>
    <rPh sb="4" eb="6">
      <t>ギョウメ</t>
    </rPh>
    <rPh sb="8" eb="9">
      <t>レツ</t>
    </rPh>
    <rPh sb="11" eb="13">
      <t>ギョウメ</t>
    </rPh>
    <phoneticPr fontId="1"/>
  </si>
  <si>
    <t>　労働生産性、1人当たり給与支給総額の年平均成長率算出のためのシートです。全事業者提出が必要になりますので、入力のうえ応募申請時にご提出ください。</t>
    <rPh sb="1" eb="6">
      <t>ロウドウセイサンセイ</t>
    </rPh>
    <rPh sb="8" eb="9">
      <t>ヒト</t>
    </rPh>
    <rPh sb="9" eb="10">
      <t>ア</t>
    </rPh>
    <rPh sb="12" eb="18">
      <t>キュウヨシキュウソウガク</t>
    </rPh>
    <rPh sb="19" eb="22">
      <t>ネンヘイキン</t>
    </rPh>
    <rPh sb="22" eb="25">
      <t>セイチョウリツ</t>
    </rPh>
    <rPh sb="25" eb="27">
      <t>サンシュツ</t>
    </rPh>
    <rPh sb="37" eb="41">
      <t>ゼンジギョウシャ</t>
    </rPh>
    <rPh sb="41" eb="43">
      <t>テイシュツ</t>
    </rPh>
    <rPh sb="44" eb="46">
      <t>ヒツヨウ</t>
    </rPh>
    <rPh sb="54" eb="56">
      <t>ニュウリョク</t>
    </rPh>
    <rPh sb="59" eb="63">
      <t>オウボシンセイ</t>
    </rPh>
    <rPh sb="63" eb="64">
      <t>ジ</t>
    </rPh>
    <rPh sb="66" eb="68">
      <t>テイシュツ</t>
    </rPh>
    <phoneticPr fontId="1"/>
  </si>
  <si>
    <t>　　システムへの入力値を正しいものとして審査しますので、申請システムにて数値をよくご確認ください。</t>
    <rPh sb="12" eb="13">
      <t>タダ</t>
    </rPh>
    <phoneticPr fontId="1"/>
  </si>
  <si>
    <r>
      <t>（別紙４）事業計画目標値算出シート</t>
    </r>
    <r>
      <rPr>
        <b/>
        <sz val="18"/>
        <color rgb="FFFF0000"/>
        <rFont val="BIZ UDPゴシック"/>
        <family val="3"/>
        <charset val="128"/>
      </rPr>
      <t>　全事業者提出必須</t>
    </r>
    <rPh sb="1" eb="3">
      <t>ベッシ</t>
    </rPh>
    <rPh sb="5" eb="9">
      <t>ジギョウケイカク</t>
    </rPh>
    <rPh sb="9" eb="12">
      <t>モクヒョウチ</t>
    </rPh>
    <rPh sb="12" eb="14">
      <t>サンシュツ</t>
    </rPh>
    <rPh sb="18" eb="22">
      <t>ゼンジギョウシャ</t>
    </rPh>
    <rPh sb="22" eb="24">
      <t>テイシュツ</t>
    </rPh>
    <rPh sb="24" eb="26">
      <t>ヒッス</t>
    </rPh>
    <phoneticPr fontId="1"/>
  </si>
  <si>
    <t>（別紙４）の入力について</t>
    <rPh sb="1" eb="3">
      <t>ベッシ</t>
    </rPh>
    <rPh sb="6" eb="8">
      <t>ニュウリョク</t>
    </rPh>
    <phoneticPr fontId="1"/>
  </si>
  <si>
    <t>本シートの利用については【（別紙４）の入力について】シートにてご確認ください。</t>
    <rPh sb="0" eb="1">
      <t>ホン</t>
    </rPh>
    <rPh sb="5" eb="7">
      <t>リヨウ</t>
    </rPh>
    <rPh sb="14" eb="16">
      <t>ベッシ</t>
    </rPh>
    <rPh sb="19" eb="21">
      <t>ニュウリョク</t>
    </rPh>
    <rPh sb="32" eb="34">
      <t>カクニン</t>
    </rPh>
    <phoneticPr fontId="1"/>
  </si>
  <si>
    <t>（別紙４）事業計画目標値算出シートについて</t>
    <rPh sb="1" eb="3">
      <t>ベッシ</t>
    </rPh>
    <rPh sb="5" eb="9">
      <t>ジギョウケイカク</t>
    </rPh>
    <rPh sb="9" eb="12">
      <t>モクヒョウチ</t>
    </rPh>
    <rPh sb="12" eb="14">
      <t>サンシュツ</t>
    </rPh>
    <phoneticPr fontId="1"/>
  </si>
  <si>
    <t>　自社の決算月を選択してください。</t>
    <rPh sb="1" eb="3">
      <t>ジシャ</t>
    </rPh>
    <rPh sb="4" eb="7">
      <t>ケッサンツキ</t>
    </rPh>
    <rPh sb="8" eb="10">
      <t>センタク</t>
    </rPh>
    <phoneticPr fontId="1"/>
  </si>
  <si>
    <t>補助事業完了予定年月</t>
    <rPh sb="0" eb="4">
      <t>ホジョジギョウ</t>
    </rPh>
    <rPh sb="4" eb="6">
      <t>カンリョウ</t>
    </rPh>
    <rPh sb="6" eb="8">
      <t>ヨテイ</t>
    </rPh>
    <rPh sb="8" eb="9">
      <t>ネン</t>
    </rPh>
    <rPh sb="9" eb="10">
      <t>ツキ</t>
    </rPh>
    <phoneticPr fontId="1"/>
  </si>
  <si>
    <r>
      <t xml:space="preserve">  ② 人件費</t>
    </r>
    <r>
      <rPr>
        <sz val="14"/>
        <color theme="1"/>
        <rFont val="BIZ UDPゴシック"/>
        <family val="3"/>
        <charset val="128"/>
      </rPr>
      <t xml:space="preserve"> </t>
    </r>
    <r>
      <rPr>
        <b/>
        <sz val="14"/>
        <color theme="1"/>
        <rFont val="BIZ UDPゴシック"/>
        <family val="3"/>
        <charset val="128"/>
      </rPr>
      <t>　  （注1）</t>
    </r>
    <rPh sb="4" eb="7">
      <t>ジンケンヒ</t>
    </rPh>
    <rPh sb="12" eb="13">
      <t>チュウ</t>
    </rPh>
    <phoneticPr fontId="1"/>
  </si>
  <si>
    <t>⑥労働者数のうち常勤従業員数（人）　（注2）</t>
    <rPh sb="1" eb="4">
      <t>ロウドウシャ</t>
    </rPh>
    <rPh sb="4" eb="5">
      <t>スウ</t>
    </rPh>
    <rPh sb="8" eb="10">
      <t>ジョウキン</t>
    </rPh>
    <rPh sb="10" eb="14">
      <t>ジュウギョウインスウ</t>
    </rPh>
    <rPh sb="15" eb="16">
      <t>ニン</t>
    </rPh>
    <rPh sb="19" eb="20">
      <t>チュウ</t>
    </rPh>
    <phoneticPr fontId="1"/>
  </si>
  <si>
    <t>労働生産性の年平均成長率（％）（注3）</t>
    <rPh sb="16" eb="17">
      <t>チュウ</t>
    </rPh>
    <phoneticPr fontId="1"/>
  </si>
  <si>
    <t>1人当たり給与支給総額の年平均成長率（％）（注3）</t>
    <rPh sb="1" eb="2">
      <t>ヒト</t>
    </rPh>
    <rPh sb="2" eb="3">
      <t>ア</t>
    </rPh>
    <rPh sb="5" eb="11">
      <t>キュウヨシキュウソウガク</t>
    </rPh>
    <rPh sb="12" eb="18">
      <t>ネンヘイキンセイチョウリツ</t>
    </rPh>
    <rPh sb="22" eb="23">
      <t>チュウ</t>
    </rPh>
    <phoneticPr fontId="1"/>
  </si>
  <si>
    <t>⑧全月分の給与等の支給を受けた従業員数（人）（注4）</t>
    <rPh sb="18" eb="19">
      <t>スウ</t>
    </rPh>
    <rPh sb="20" eb="21">
      <t>ニン</t>
    </rPh>
    <rPh sb="23" eb="24">
      <t>チュウ</t>
    </rPh>
    <phoneticPr fontId="1"/>
  </si>
  <si>
    <t>⑦全月分の給与等の支給を受けた従業員の給与支給総額
（注4）</t>
    <rPh sb="19" eb="21">
      <t>キュウヨ</t>
    </rPh>
    <rPh sb="21" eb="23">
      <t>シキュウ</t>
    </rPh>
    <rPh sb="23" eb="25">
      <t>ソウガク</t>
    </rPh>
    <rPh sb="27" eb="28">
      <t>チュウ</t>
    </rPh>
    <phoneticPr fontId="1"/>
  </si>
  <si>
    <r>
      <t>　　　　【特例なし】日本銀行が定める「物価安定の目標」2.0％＋1.5％の値（＝</t>
    </r>
    <r>
      <rPr>
        <b/>
        <sz val="16"/>
        <color theme="1" tint="0.14999847407452621"/>
        <rFont val="BIZ UDゴシック"/>
        <family val="3"/>
        <charset val="128"/>
      </rPr>
      <t>3.5％</t>
    </r>
    <r>
      <rPr>
        <sz val="16"/>
        <color theme="1" tint="0.14999847407452621"/>
        <rFont val="BIZ UDゴシック"/>
        <family val="3"/>
        <charset val="128"/>
      </rPr>
      <t>）以上の自身でたてた最終年度の計画値）</t>
    </r>
    <rPh sb="5" eb="7">
      <t>トクレイ</t>
    </rPh>
    <rPh sb="10" eb="12">
      <t>ニホン</t>
    </rPh>
    <rPh sb="12" eb="14">
      <t>ギンコウ</t>
    </rPh>
    <rPh sb="15" eb="16">
      <t>サダ</t>
    </rPh>
    <rPh sb="19" eb="21">
      <t>ブッカ</t>
    </rPh>
    <rPh sb="21" eb="23">
      <t>アンテイ</t>
    </rPh>
    <rPh sb="24" eb="26">
      <t>モクヒョウ</t>
    </rPh>
    <rPh sb="37" eb="38">
      <t>アタイ</t>
    </rPh>
    <rPh sb="45" eb="47">
      <t>イジョウ</t>
    </rPh>
    <rPh sb="48" eb="50">
      <t>ジシン</t>
    </rPh>
    <rPh sb="54" eb="58">
      <t>サイシュウネンド</t>
    </rPh>
    <rPh sb="59" eb="62">
      <t>ケイカクチ</t>
    </rPh>
    <phoneticPr fontId="1"/>
  </si>
  <si>
    <r>
      <t>　　　　【大幅な賃上げ特例】日本銀行が定める「物価安定の目標」2.0％＋1.5％の値（3.5％）＋2.5％（＝合計</t>
    </r>
    <r>
      <rPr>
        <b/>
        <sz val="16"/>
        <color theme="1" tint="0.14999847407452621"/>
        <rFont val="BIZ UDゴシック"/>
        <family val="3"/>
        <charset val="128"/>
      </rPr>
      <t>6.0％</t>
    </r>
    <r>
      <rPr>
        <sz val="16"/>
        <color theme="1" tint="0.14999847407452621"/>
        <rFont val="BIZ UDゴシック"/>
        <family val="3"/>
        <charset val="128"/>
      </rPr>
      <t>）以上の自身でたてた最終年度の計画値）</t>
    </r>
    <rPh sb="5" eb="7">
      <t>オオハバ</t>
    </rPh>
    <rPh sb="8" eb="10">
      <t>チンア</t>
    </rPh>
    <rPh sb="11" eb="13">
      <t>トクレイ</t>
    </rPh>
    <rPh sb="14" eb="16">
      <t>ニホン</t>
    </rPh>
    <rPh sb="16" eb="18">
      <t>ギンコウ</t>
    </rPh>
    <rPh sb="19" eb="20">
      <t>サダ</t>
    </rPh>
    <rPh sb="23" eb="25">
      <t>ブッカ</t>
    </rPh>
    <rPh sb="25" eb="27">
      <t>アンテイ</t>
    </rPh>
    <rPh sb="28" eb="30">
      <t>モクヒョウ</t>
    </rPh>
    <rPh sb="41" eb="42">
      <t>アタイ</t>
    </rPh>
    <rPh sb="55" eb="57">
      <t>ゴウケイ</t>
    </rPh>
    <rPh sb="62" eb="64">
      <t>イジョウ</t>
    </rPh>
    <rPh sb="65" eb="67">
      <t>ジシン</t>
    </rPh>
    <rPh sb="71" eb="75">
      <t>サイシュウネンド</t>
    </rPh>
    <rPh sb="76" eb="79">
      <t>ケイカクチ</t>
    </rPh>
    <phoneticPr fontId="1"/>
  </si>
  <si>
    <t>　　　　【足下の賃上げ】基準年度にて3.0%以上の値</t>
    <rPh sb="5" eb="7">
      <t>アシモト</t>
    </rPh>
    <rPh sb="8" eb="10">
      <t>チンア</t>
    </rPh>
    <rPh sb="12" eb="16">
      <t>キジュンネンド</t>
    </rPh>
    <rPh sb="22" eb="24">
      <t>イジョウ</t>
    </rPh>
    <rPh sb="25" eb="26">
      <t>アタイ</t>
    </rPh>
    <phoneticPr fontId="1"/>
  </si>
  <si>
    <t>（注３）事業計画上の目標値となり、これを超える事業に取り組む必要があります。</t>
    <rPh sb="1" eb="2">
      <t>チュウ</t>
    </rPh>
    <rPh sb="4" eb="9">
      <t>ジギョウケイカクジョウ</t>
    </rPh>
    <rPh sb="10" eb="13">
      <t>モクヒョウチ</t>
    </rPh>
    <rPh sb="20" eb="21">
      <t>コ</t>
    </rPh>
    <rPh sb="23" eb="25">
      <t>ジギョウ</t>
    </rPh>
    <rPh sb="26" eb="27">
      <t>ト</t>
    </rPh>
    <rPh sb="28" eb="29">
      <t>ク</t>
    </rPh>
    <rPh sb="30" eb="32">
      <t>ヒツヨウ</t>
    </rPh>
    <phoneticPr fontId="1"/>
  </si>
  <si>
    <t>　　　　応募申請の直近決算期、応募申請締切（10月）を含む決算期が自動表示されます。</t>
    <rPh sb="4" eb="6">
      <t>オウボ</t>
    </rPh>
    <rPh sb="6" eb="8">
      <t>シンセイ</t>
    </rPh>
    <rPh sb="9" eb="11">
      <t>チョッキン</t>
    </rPh>
    <rPh sb="11" eb="13">
      <t>ケッサン</t>
    </rPh>
    <rPh sb="13" eb="14">
      <t>キ</t>
    </rPh>
    <rPh sb="15" eb="17">
      <t>オウボ</t>
    </rPh>
    <rPh sb="17" eb="19">
      <t>シンセイ</t>
    </rPh>
    <rPh sb="19" eb="21">
      <t>シメキリ</t>
    </rPh>
    <rPh sb="24" eb="25">
      <t>ガツ</t>
    </rPh>
    <rPh sb="27" eb="28">
      <t>フク</t>
    </rPh>
    <rPh sb="29" eb="31">
      <t>ケッサン</t>
    </rPh>
    <rPh sb="31" eb="32">
      <t>キ</t>
    </rPh>
    <rPh sb="33" eb="35">
      <t>ジドウ</t>
    </rPh>
    <rPh sb="35" eb="37">
      <t>ヒョウジ</t>
    </rPh>
    <phoneticPr fontId="1"/>
  </si>
  <si>
    <t>２．　補助事業の完了予定年月をプルダウンから選択してください。事業計画に沿った補助事業完了予定日にてご判断ください。</t>
    <rPh sb="3" eb="7">
      <t>ホジョジギョウ</t>
    </rPh>
    <rPh sb="8" eb="10">
      <t>カンリョウ</t>
    </rPh>
    <rPh sb="10" eb="12">
      <t>ヨテイ</t>
    </rPh>
    <rPh sb="12" eb="14">
      <t>ネンゲツ</t>
    </rPh>
    <rPh sb="22" eb="24">
      <t>センタク</t>
    </rPh>
    <rPh sb="31" eb="35">
      <t>ジギョウケイカク</t>
    </rPh>
    <rPh sb="36" eb="37">
      <t>ソ</t>
    </rPh>
    <rPh sb="39" eb="43">
      <t>ホジョジギョウ</t>
    </rPh>
    <rPh sb="43" eb="48">
      <t>カンリョウヨテイヒ</t>
    </rPh>
    <rPh sb="51" eb="53">
      <t>ハンダン</t>
    </rPh>
    <phoneticPr fontId="1"/>
  </si>
  <si>
    <t>３．　労働生産性の基準年度～５年目までの計画を策定してください。</t>
    <phoneticPr fontId="1"/>
  </si>
  <si>
    <t>４．　1人当たり給与支給総額の直近の事業年度～基準年度までの足下の賃上げ計画を策定してください。</t>
    <phoneticPr fontId="1"/>
  </si>
  <si>
    <t>　入力項目です。</t>
    <rPh sb="1" eb="3">
      <t>ニュウリョク</t>
    </rPh>
    <rPh sb="3" eb="5">
      <t>コウモク</t>
    </rPh>
    <phoneticPr fontId="1"/>
  </si>
  <si>
    <t>　入力値から自動で計算、表示しています。</t>
    <rPh sb="1" eb="4">
      <t>ニュウリョクチ</t>
    </rPh>
    <rPh sb="6" eb="8">
      <t>ジドウ</t>
    </rPh>
    <rPh sb="9" eb="11">
      <t>ケイサン</t>
    </rPh>
    <rPh sb="12" eb="14">
      <t>ヒョウジ</t>
    </rPh>
    <phoneticPr fontId="1"/>
  </si>
  <si>
    <t>　目標を達成するための数値を参考として表示しています。</t>
    <rPh sb="1" eb="3">
      <t>モクヒョウ</t>
    </rPh>
    <rPh sb="4" eb="6">
      <t>タッセイ</t>
    </rPh>
    <rPh sb="11" eb="13">
      <t>スウチ</t>
    </rPh>
    <rPh sb="14" eb="16">
      <t>サンコウ</t>
    </rPh>
    <rPh sb="19" eb="21">
      <t>ヒョウジ</t>
    </rPh>
    <phoneticPr fontId="1"/>
  </si>
  <si>
    <t>　入力された値から策定された目標値です。</t>
    <rPh sb="1" eb="3">
      <t>ニュウリョク</t>
    </rPh>
    <rPh sb="6" eb="7">
      <t>アタイ</t>
    </rPh>
    <rPh sb="9" eb="11">
      <t>サクテイ</t>
    </rPh>
    <rPh sb="14" eb="17">
      <t>モクヒョウチ</t>
    </rPh>
    <phoneticPr fontId="1"/>
  </si>
  <si>
    <t>事業計画の策定にあたり、以下の機構ツールをぜひご活用ください。</t>
    <rPh sb="0" eb="2">
      <t>ジギョウ</t>
    </rPh>
    <rPh sb="2" eb="4">
      <t>ケイカク</t>
    </rPh>
    <rPh sb="5" eb="7">
      <t>サクテイ</t>
    </rPh>
    <rPh sb="12" eb="14">
      <t>イカ</t>
    </rPh>
    <rPh sb="15" eb="17">
      <t>キコウ</t>
    </rPh>
    <rPh sb="24" eb="26">
      <t>カツヨウ</t>
    </rPh>
    <phoneticPr fontId="1"/>
  </si>
  <si>
    <r>
      <t>応募申請締切日</t>
    </r>
    <r>
      <rPr>
        <b/>
        <sz val="12"/>
        <color theme="0"/>
        <rFont val="BIZ UDPゴシック"/>
        <family val="3"/>
        <charset val="128"/>
      </rPr>
      <t>（10月）</t>
    </r>
    <r>
      <rPr>
        <b/>
        <sz val="16"/>
        <color theme="0"/>
        <rFont val="BIZ UDPゴシック"/>
        <family val="3"/>
        <charset val="128"/>
      </rPr>
      <t xml:space="preserve">
を含む決算期</t>
    </r>
    <rPh sb="0" eb="2">
      <t>オウボ</t>
    </rPh>
    <rPh sb="2" eb="4">
      <t>シンセイ</t>
    </rPh>
    <rPh sb="4" eb="6">
      <t>シメキリ</t>
    </rPh>
    <rPh sb="6" eb="7">
      <t>ヒ</t>
    </rPh>
    <rPh sb="10" eb="11">
      <t>ガツ</t>
    </rPh>
    <rPh sb="14" eb="15">
      <t>フク</t>
    </rPh>
    <rPh sb="16" eb="18">
      <t>ケッサン</t>
    </rPh>
    <rPh sb="18" eb="19">
      <t>キ</t>
    </rPh>
    <phoneticPr fontId="1"/>
  </si>
  <si>
    <t>基準年度
（補助事業の完了日を含む決算期）</t>
    <rPh sb="0" eb="4">
      <t>キジュンネンド</t>
    </rPh>
    <rPh sb="17" eb="19">
      <t>ケッサン</t>
    </rPh>
    <rPh sb="19" eb="20">
      <t>キ</t>
    </rPh>
    <phoneticPr fontId="1"/>
  </si>
  <si>
    <t>事業計画期間の計画目標</t>
    <rPh sb="0" eb="2">
      <t>ジギョウ</t>
    </rPh>
    <rPh sb="2" eb="4">
      <t>ケイカク</t>
    </rPh>
    <rPh sb="4" eb="6">
      <t>キカン</t>
    </rPh>
    <rPh sb="7" eb="9">
      <t>ケイカク</t>
    </rPh>
    <rPh sb="9" eb="11">
      <t>モクヒョウ</t>
    </rPh>
    <phoneticPr fontId="1"/>
  </si>
  <si>
    <t>労働生産性の年平均成長率算定シート</t>
    <rPh sb="6" eb="12">
      <t>ネンヘイキンセイチョウリツ</t>
    </rPh>
    <phoneticPr fontId="1"/>
  </si>
  <si>
    <t>１人当たり給与支給総額の年平均成長率算定シート</t>
    <rPh sb="1" eb="2">
      <t>ニン</t>
    </rPh>
    <rPh sb="2" eb="3">
      <t>ア</t>
    </rPh>
    <rPh sb="5" eb="11">
      <t>キュウヨシキュウソウガク</t>
    </rPh>
    <rPh sb="12" eb="15">
      <t>ネンヘイキン</t>
    </rPh>
    <rPh sb="15" eb="18">
      <t>セイチョウリツ</t>
    </rPh>
    <rPh sb="18" eb="20">
      <t>サンテイ</t>
    </rPh>
    <phoneticPr fontId="1"/>
  </si>
  <si>
    <t>凡例　（別紙4）の入力セルについて</t>
    <rPh sb="0" eb="2">
      <t>ハンレイ</t>
    </rPh>
    <rPh sb="4" eb="6">
      <t>ベッシ</t>
    </rPh>
    <rPh sb="9" eb="11">
      <t>ニュウリョク</t>
    </rPh>
    <phoneticPr fontId="1"/>
  </si>
  <si>
    <t>　　　　・労働生産性の年平均成長率：毎年4.0％以上の値</t>
    <rPh sb="5" eb="10">
      <t>ロウドウセイサンセイ</t>
    </rPh>
    <rPh sb="11" eb="17">
      <t>ネンヘイキンセイチョウリツ</t>
    </rPh>
    <rPh sb="18" eb="20">
      <t>マイトシ</t>
    </rPh>
    <rPh sb="23" eb="26">
      <t>パーセントイジョウ</t>
    </rPh>
    <rPh sb="27" eb="28">
      <t>アタイ</t>
    </rPh>
    <phoneticPr fontId="1"/>
  </si>
  <si>
    <t>　　　　・１人当たり給与支給総額の年平均成長率</t>
    <rPh sb="6" eb="7">
      <t>ニン</t>
    </rPh>
    <rPh sb="7" eb="8">
      <t>ア</t>
    </rPh>
    <rPh sb="10" eb="12">
      <t>キュウヨ</t>
    </rPh>
    <rPh sb="12" eb="14">
      <t>シキュウ</t>
    </rPh>
    <rPh sb="14" eb="16">
      <t>ソウガク</t>
    </rPh>
    <rPh sb="17" eb="23">
      <t>ネンヘイキンセイチョウリツ</t>
    </rPh>
    <phoneticPr fontId="1"/>
  </si>
  <si>
    <t>　　　　日々雇い入れられる者、2か月以内の期間を定めて使用される者、季節的業務に4か月以内の期間を定めて使用される者、試用期間中の者</t>
    <rPh sb="59" eb="61">
      <t>シヨウ</t>
    </rPh>
    <phoneticPr fontId="1"/>
  </si>
  <si>
    <t>　　　　・売上原価に含まれる労務費（福利厚生費、退職金等を含んだもの）</t>
    <phoneticPr fontId="1"/>
  </si>
  <si>
    <t>５．　４で策定した基準年度の数値を基に、1人当たり給与支給総額の事業計画期間1年目～5年目の計画を策定してください。</t>
    <rPh sb="36" eb="38">
      <t>キカン</t>
    </rPh>
    <rPh sb="46" eb="48">
      <t>ケイカク</t>
    </rPh>
    <phoneticPr fontId="1"/>
  </si>
  <si>
    <t>（別紙4）事業計画目標値算出シートの該当箇所</t>
    <rPh sb="1" eb="3">
      <t>ベッシ</t>
    </rPh>
    <rPh sb="5" eb="7">
      <t>ジギョウ</t>
    </rPh>
    <rPh sb="7" eb="9">
      <t>ケイカク</t>
    </rPh>
    <rPh sb="9" eb="12">
      <t>モクヒョウチ</t>
    </rPh>
    <rPh sb="12" eb="14">
      <t>サンシュツ</t>
    </rPh>
    <rPh sb="18" eb="20">
      <t>ガイトウ</t>
    </rPh>
    <rPh sb="20" eb="22">
      <t>カショ</t>
    </rPh>
    <phoneticPr fontId="1"/>
  </si>
  <si>
    <t>↑（足下の賃上げ）基準年度における1人当たり給与支給総額年平均成長率の目標値</t>
    <rPh sb="2" eb="4">
      <t>アシモト</t>
    </rPh>
    <rPh sb="5" eb="7">
      <t>チンア</t>
    </rPh>
    <rPh sb="9" eb="13">
      <t>キジュンネンド</t>
    </rPh>
    <rPh sb="18" eb="19">
      <t>ヒト</t>
    </rPh>
    <rPh sb="19" eb="20">
      <t>ア</t>
    </rPh>
    <rPh sb="22" eb="28">
      <t>キュウヨシキュウソウガク</t>
    </rPh>
    <rPh sb="28" eb="31">
      <t>ネンヘイキン</t>
    </rPh>
    <rPh sb="31" eb="34">
      <t>セイチョウリツ</t>
    </rPh>
    <rPh sb="35" eb="37">
      <t>モクヒョウ</t>
    </rPh>
    <rPh sb="37" eb="38">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</si>
</sst>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quot;#,##0_);\(&quot;¥&quot;#,##0\)"/>
    <numFmt numFmtId="177" formatCode="&quot;¥&quot;#,##0.00_);\(&quot;¥&quot;#,##0.00\)"/>
    <numFmt numFmtId="178" formatCode="&quot;¥&quot;#,##0_);[Red]\(&quot;¥&quot;#,##0\)"/>
    <numFmt numFmtId="179" formatCode="_(&quot;¥&quot;* #,##0_);_(&quot;¥&quot;* \(#,##0\);_(&quot;¥&quot;* &quot;-&quot;_);_(@_)"/>
    <numFmt numFmtId="180" formatCode="0.0000_ "/>
    <numFmt numFmtId="181" formatCode="0.0_ "/>
    <numFmt numFmtId="182" formatCode="0.00_ "/>
    <numFmt numFmtId="183" formatCode="#,##0.0_ "/>
    <numFmt numFmtId="184" formatCode="#,##0_ "/>
    <numFmt numFmtId="185" formatCode="#,##0.00_ "/>
    <numFmt numFmtId="186" formatCode="0_ ;[Red]\-0\ "/>
    <numFmt numFmtId="187" formatCode="0.000%"/>
    <numFmt numFmtId="188" formatCode="#,##0.0"/>
    <numFmt numFmtId="189" formatCode="0&quot;人&quot;"/>
    <numFmt numFmtId="190" formatCode="0.00_);[Red]\(0.00\)"/>
    <numFmt numFmtId="191" formatCode="[$¥-411]#,##0_);[Red]\([$¥-411]#,##0\)"/>
    <numFmt numFmtId="192" formatCode="yyyy&quot;年&quot;m&quot;月&quot;;@"/>
    <numFmt numFmtId="193" formatCode="yyyy&quot;年&quot;m&quot;月&quot;;&quot;期&quot;"/>
    <numFmt numFmtId="194" formatCode="yyyy&quot;年&quot;m&quot;月&quot;&quot;期&quot;"/>
    <numFmt numFmtId="195" formatCode="0&quot;年&quot;"/>
  </numFmts>
  <fonts count="103">
    <font>
      <sz val="11"/>
      <color theme="1"/>
      <name val="游ゴシック"/>
      <family val="2"/>
      <charset val="128"/>
      <scheme val="minor"/>
    </font>
    <font>
      <sz val="6"/>
      <name val="游ゴシック"/>
      <family val="2"/>
      <charset val="128"/>
      <scheme val="minor"/>
    </font>
    <font>
      <b/>
      <sz val="11"/>
      <color theme="0"/>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1"/>
      <name val="游ゴシック"/>
      <family val="3"/>
      <charset val="128"/>
      <scheme val="minor"/>
    </font>
    <font>
      <b/>
      <sz val="11"/>
      <color rgb="FFC00000"/>
      <name val="游ゴシック"/>
      <family val="3"/>
      <charset val="128"/>
      <scheme val="minor"/>
    </font>
    <font>
      <sz val="10"/>
      <color theme="1"/>
      <name val="游ゴシック"/>
      <family val="2"/>
      <charset val="128"/>
      <scheme val="minor"/>
    </font>
    <font>
      <sz val="9"/>
      <color theme="1"/>
      <name val="游ゴシック"/>
      <family val="3"/>
      <charset val="128"/>
      <scheme val="minor"/>
    </font>
    <font>
      <b/>
      <sz val="9"/>
      <color theme="1"/>
      <name val="游ゴシック"/>
      <family val="3"/>
      <charset val="128"/>
      <scheme val="minor"/>
    </font>
    <font>
      <sz val="11"/>
      <color theme="1"/>
      <name val="游ゴシック"/>
      <family val="3"/>
      <charset val="128"/>
      <scheme val="minor"/>
    </font>
    <font>
      <sz val="9"/>
      <name val="游ゴシック"/>
      <family val="3"/>
      <charset val="128"/>
      <scheme val="minor"/>
    </font>
    <font>
      <sz val="9"/>
      <color theme="1"/>
      <name val="游ゴシック"/>
      <family val="2"/>
      <charset val="128"/>
      <scheme val="minor"/>
    </font>
    <font>
      <b/>
      <sz val="10"/>
      <color theme="1"/>
      <name val="游ゴシック"/>
      <family val="3"/>
      <charset val="128"/>
      <scheme val="minor"/>
    </font>
    <font>
      <b/>
      <sz val="9"/>
      <name val="游ゴシック"/>
      <family val="3"/>
      <charset val="128"/>
      <scheme val="minor"/>
    </font>
    <font>
      <sz val="11"/>
      <name val="游ゴシック"/>
      <family val="2"/>
      <charset val="128"/>
      <scheme val="minor"/>
    </font>
    <font>
      <sz val="11"/>
      <name val="游ゴシック"/>
      <family val="3"/>
      <charset val="128"/>
      <scheme val="minor"/>
    </font>
    <font>
      <sz val="11"/>
      <color theme="1"/>
      <name val="Segoe UI Symbol"/>
      <family val="2"/>
    </font>
    <font>
      <sz val="10"/>
      <name val="游ゴシック"/>
      <family val="3"/>
      <charset val="128"/>
      <scheme val="minor"/>
    </font>
    <font>
      <sz val="10"/>
      <color theme="1"/>
      <name val="游ゴシック"/>
      <family val="3"/>
      <charset val="128"/>
      <scheme val="minor"/>
    </font>
    <font>
      <sz val="11"/>
      <color rgb="FFC00000"/>
      <name val="游ゴシック"/>
      <family val="3"/>
      <charset val="128"/>
      <scheme val="minor"/>
    </font>
    <font>
      <b/>
      <sz val="9"/>
      <color theme="1" tint="0.249977111117893"/>
      <name val="游ゴシック"/>
      <family val="3"/>
      <charset val="128"/>
      <scheme val="minor"/>
    </font>
    <font>
      <b/>
      <sz val="11"/>
      <color theme="1" tint="0.249977111117893"/>
      <name val="游ゴシック"/>
      <family val="3"/>
      <charset val="128"/>
      <scheme val="minor"/>
    </font>
    <font>
      <b/>
      <sz val="9"/>
      <color theme="0" tint="-0.499984740745262"/>
      <name val="游ゴシック"/>
      <family val="3"/>
      <charset val="128"/>
      <scheme val="minor"/>
    </font>
    <font>
      <sz val="9"/>
      <color rgb="FFC00000"/>
      <name val="游ゴシック"/>
      <family val="2"/>
      <charset val="128"/>
      <scheme val="minor"/>
    </font>
    <font>
      <b/>
      <sz val="9"/>
      <color theme="1" tint="0.34998626667073579"/>
      <name val="游ゴシック"/>
      <family val="3"/>
      <charset val="128"/>
      <scheme val="minor"/>
    </font>
    <font>
      <b/>
      <sz val="11"/>
      <color theme="1" tint="0.34998626667073579"/>
      <name val="游ゴシック"/>
      <family val="3"/>
      <charset val="128"/>
      <scheme val="minor"/>
    </font>
    <font>
      <sz val="11"/>
      <color rgb="FFC00000"/>
      <name val="游ゴシック"/>
      <family val="2"/>
      <charset val="128"/>
      <scheme val="minor"/>
    </font>
    <font>
      <b/>
      <sz val="12"/>
      <color rgb="FF000000"/>
      <name val="游ゴシック"/>
      <family val="3"/>
      <charset val="128"/>
      <scheme val="minor"/>
    </font>
    <font>
      <sz val="11"/>
      <color theme="1"/>
      <name val="游ゴシック"/>
      <family val="2"/>
      <charset val="128"/>
      <scheme val="minor"/>
    </font>
    <font>
      <sz val="11"/>
      <color rgb="FF0070C0"/>
      <name val="游ゴシック"/>
      <family val="2"/>
      <charset val="128"/>
      <scheme val="minor"/>
    </font>
    <font>
      <b/>
      <sz val="11"/>
      <color theme="1"/>
      <name val="ＭＳ 明朝"/>
      <family val="1"/>
    </font>
    <font>
      <b/>
      <sz val="14"/>
      <color theme="1"/>
      <name val="BIZ UDゴシック"/>
      <family val="3"/>
      <charset val="128"/>
    </font>
    <font>
      <sz val="11"/>
      <color theme="1"/>
      <name val="BIZ UDゴシック"/>
      <family val="3"/>
      <charset val="128"/>
    </font>
    <font>
      <b/>
      <sz val="12"/>
      <color theme="1"/>
      <name val="BIZ UDゴシック"/>
      <family val="3"/>
      <charset val="128"/>
    </font>
    <font>
      <sz val="12"/>
      <color theme="1"/>
      <name val="BIZ UDゴシック"/>
      <family val="3"/>
      <charset val="128"/>
    </font>
    <font>
      <b/>
      <sz val="9"/>
      <color rgb="FFC00000"/>
      <name val="游ゴシック"/>
      <family val="3"/>
      <charset val="128"/>
      <scheme val="minor"/>
    </font>
    <font>
      <sz val="9"/>
      <color rgb="FFC00000"/>
      <name val="游ゴシック"/>
      <family val="3"/>
      <charset val="128"/>
      <scheme val="minor"/>
    </font>
    <font>
      <b/>
      <sz val="11"/>
      <color theme="1"/>
      <name val="BIZ UDPゴシック"/>
      <family val="3"/>
      <charset val="128"/>
    </font>
    <font>
      <sz val="11"/>
      <color theme="1"/>
      <name val="BIZ UDPゴシック"/>
      <family val="3"/>
      <charset val="128"/>
    </font>
    <font>
      <b/>
      <sz val="12"/>
      <color theme="1"/>
      <name val="BIZ UDPゴシック"/>
      <family val="3"/>
      <charset val="128"/>
    </font>
    <font>
      <sz val="12"/>
      <color theme="1"/>
      <name val="BIZ UDPゴシック"/>
      <family val="3"/>
      <charset val="128"/>
    </font>
    <font>
      <b/>
      <sz val="12"/>
      <color rgb="FF0070C0"/>
      <name val="游ゴシック"/>
      <family val="3"/>
      <charset val="128"/>
      <scheme val="minor"/>
    </font>
    <font>
      <b/>
      <sz val="12"/>
      <color rgb="FF000000"/>
      <name val="BIZ UDPゴシック"/>
      <family val="3"/>
      <charset val="128"/>
    </font>
    <font>
      <sz val="12"/>
      <color rgb="FF0070C0"/>
      <name val="BIZ UDPゴシック"/>
      <family val="3"/>
      <charset val="128"/>
    </font>
    <font>
      <sz val="12"/>
      <color rgb="FF000000"/>
      <name val="BIZ UDPゴシック"/>
      <family val="3"/>
      <charset val="128"/>
    </font>
    <font>
      <sz val="11"/>
      <color theme="1"/>
      <name val="游ゴシック"/>
      <family val="2"/>
      <scheme val="minor"/>
    </font>
    <font>
      <sz val="9"/>
      <color rgb="FF000000"/>
      <name val="Meiryo UI"/>
      <family val="3"/>
      <charset val="128"/>
    </font>
    <font>
      <u/>
      <sz val="11"/>
      <color theme="10"/>
      <name val="游ゴシック"/>
      <family val="2"/>
      <charset val="128"/>
      <scheme val="minor"/>
    </font>
    <font>
      <b/>
      <sz val="14"/>
      <color rgb="FFFF0000"/>
      <name val="BIZ UDゴシック"/>
      <family val="3"/>
      <charset val="128"/>
    </font>
    <font>
      <b/>
      <sz val="14"/>
      <color theme="0"/>
      <name val="BIZ UDゴシック"/>
      <family val="3"/>
      <charset val="128"/>
    </font>
    <font>
      <sz val="14"/>
      <color rgb="FFFF0000"/>
      <name val="BIZ UDゴシック"/>
      <family val="3"/>
      <charset val="128"/>
    </font>
    <font>
      <sz val="14"/>
      <color theme="1"/>
      <name val="BIZ UDゴシック"/>
      <family val="3"/>
      <charset val="128"/>
    </font>
    <font>
      <sz val="16"/>
      <color theme="1"/>
      <name val="BIZ UDゴシック"/>
      <family val="3"/>
      <charset val="128"/>
    </font>
    <font>
      <sz val="14"/>
      <color theme="1"/>
      <name val="BIZ UDゴシック"/>
      <family val="3"/>
    </font>
    <font>
      <b/>
      <sz val="16"/>
      <color theme="1"/>
      <name val="BIZ UDゴシック"/>
      <family val="3"/>
      <charset val="128"/>
    </font>
    <font>
      <sz val="14"/>
      <name val="BIZ UDゴシック"/>
      <family val="3"/>
    </font>
    <font>
      <b/>
      <sz val="16"/>
      <color theme="0"/>
      <name val="BIZ UDゴシック"/>
      <family val="3"/>
      <charset val="128"/>
    </font>
    <font>
      <sz val="14"/>
      <color theme="0"/>
      <name val="BIZ UDゴシック"/>
      <family val="3"/>
      <charset val="128"/>
    </font>
    <font>
      <sz val="14"/>
      <color theme="1"/>
      <name val="BIZ UDPゴシック"/>
      <family val="3"/>
      <charset val="128"/>
    </font>
    <font>
      <u/>
      <sz val="14"/>
      <color theme="10"/>
      <name val="BIZ UDPゴシック"/>
      <family val="3"/>
      <charset val="128"/>
    </font>
    <font>
      <b/>
      <sz val="16"/>
      <color theme="0"/>
      <name val="BIZ UDゴシック"/>
      <family val="3"/>
    </font>
    <font>
      <b/>
      <sz val="16"/>
      <name val="BIZ UDゴシック"/>
      <family val="3"/>
      <charset val="128"/>
    </font>
    <font>
      <u/>
      <sz val="16"/>
      <color theme="10"/>
      <name val="BIZ UDPゴシック"/>
      <family val="3"/>
      <charset val="128"/>
    </font>
    <font>
      <b/>
      <sz val="16"/>
      <color theme="1"/>
      <name val="BIZ UDPゴシック"/>
      <family val="3"/>
      <charset val="128"/>
    </font>
    <font>
      <sz val="16"/>
      <color theme="1"/>
      <name val="BIZ UDPゴシック"/>
      <family val="3"/>
      <charset val="128"/>
    </font>
    <font>
      <b/>
      <sz val="16"/>
      <color theme="0"/>
      <name val="BIZ UDPゴシック"/>
      <family val="3"/>
      <charset val="128"/>
    </font>
    <font>
      <b/>
      <sz val="16"/>
      <color theme="8" tint="-0.249977111117893"/>
      <name val="BIZ UDPゴシック"/>
      <family val="3"/>
      <charset val="128"/>
    </font>
    <font>
      <sz val="11"/>
      <name val="BIZ UDPゴシック"/>
      <family val="3"/>
      <charset val="128"/>
    </font>
    <font>
      <b/>
      <sz val="14"/>
      <color theme="1"/>
      <name val="BIZ UDPゴシック"/>
      <family val="3"/>
      <charset val="128"/>
    </font>
    <font>
      <b/>
      <sz val="14"/>
      <color theme="8" tint="-0.249977111117893"/>
      <name val="BIZ UDPゴシック"/>
      <family val="3"/>
      <charset val="128"/>
    </font>
    <font>
      <sz val="14"/>
      <name val="BIZ UDPゴシック"/>
      <family val="3"/>
      <charset val="128"/>
    </font>
    <font>
      <sz val="14"/>
      <color theme="8" tint="-0.249977111117893"/>
      <name val="BIZ UDPゴシック"/>
      <family val="3"/>
      <charset val="128"/>
    </font>
    <font>
      <b/>
      <sz val="12"/>
      <name val="BIZ UDPゴシック"/>
      <family val="3"/>
      <charset val="128"/>
    </font>
    <font>
      <b/>
      <sz val="14"/>
      <color rgb="FFFF0000"/>
      <name val="BIZ UDPゴシック"/>
      <family val="3"/>
      <charset val="128"/>
    </font>
    <font>
      <sz val="12"/>
      <name val="BIZ UDPゴシック"/>
      <family val="3"/>
      <charset val="128"/>
    </font>
    <font>
      <sz val="14"/>
      <color rgb="FF00B0F0"/>
      <name val="BIZ UDPゴシック"/>
      <family val="3"/>
      <charset val="128"/>
    </font>
    <font>
      <sz val="12"/>
      <color rgb="FFFF0000"/>
      <name val="BIZ UDPゴシック"/>
      <family val="3"/>
      <charset val="128"/>
    </font>
    <font>
      <u/>
      <sz val="12"/>
      <color theme="10"/>
      <name val="BIZ UDPゴシック"/>
      <family val="3"/>
      <charset val="128"/>
    </font>
    <font>
      <sz val="14"/>
      <color rgb="FF0070C0"/>
      <name val="BIZ UDPゴシック"/>
      <family val="3"/>
      <charset val="128"/>
    </font>
    <font>
      <b/>
      <sz val="14"/>
      <name val="BIZ UDPゴシック"/>
      <family val="3"/>
      <charset val="128"/>
    </font>
    <font>
      <b/>
      <sz val="18"/>
      <color theme="1"/>
      <name val="BIZ UDPゴシック"/>
      <family val="3"/>
      <charset val="128"/>
    </font>
    <font>
      <b/>
      <sz val="18"/>
      <color rgb="FFFF0000"/>
      <name val="BIZ UDPゴシック"/>
      <family val="3"/>
      <charset val="128"/>
    </font>
    <font>
      <sz val="14"/>
      <color theme="1"/>
      <name val="BIZ UDPゴシック"/>
      <family val="3"/>
    </font>
    <font>
      <sz val="18"/>
      <color theme="1"/>
      <name val="BIZ UDゴシック"/>
      <family val="3"/>
      <charset val="128"/>
    </font>
    <font>
      <sz val="12"/>
      <color theme="1"/>
      <name val="Noto Sans JP"/>
      <family val="3"/>
      <charset val="128"/>
    </font>
    <font>
      <sz val="14"/>
      <name val="BIZ UDゴシック"/>
      <family val="3"/>
      <charset val="128"/>
    </font>
    <font>
      <b/>
      <sz val="14"/>
      <color theme="1"/>
      <name val="BIZ UDゴシック"/>
      <family val="3"/>
    </font>
    <font>
      <b/>
      <sz val="14"/>
      <color theme="8" tint="-0.499984740745262"/>
      <name val="BIZ UDゴシック"/>
      <family val="3"/>
      <charset val="128"/>
    </font>
    <font>
      <b/>
      <sz val="14"/>
      <color rgb="FF00B0F0"/>
      <name val="BIZ UDゴシック"/>
      <family val="3"/>
      <charset val="128"/>
    </font>
    <font>
      <sz val="16"/>
      <name val="BIZ UDPゴシック"/>
      <family val="3"/>
      <charset val="128"/>
    </font>
    <font>
      <b/>
      <sz val="18"/>
      <color theme="0"/>
      <name val="BIZ UDPゴシック"/>
      <family val="3"/>
      <charset val="128"/>
    </font>
    <font>
      <b/>
      <sz val="15"/>
      <color rgb="FFFF0000"/>
      <name val="BIZ UDPゴシック"/>
      <family val="3"/>
      <charset val="128"/>
    </font>
    <font>
      <sz val="16"/>
      <color theme="1"/>
      <name val="BIZ UDゴシック"/>
      <family val="3"/>
    </font>
    <font>
      <sz val="16"/>
      <color theme="1" tint="0.14999847407452621"/>
      <name val="BIZ UDゴシック"/>
      <family val="3"/>
      <charset val="128"/>
    </font>
    <font>
      <b/>
      <sz val="16"/>
      <color theme="1" tint="0.14999847407452621"/>
      <name val="BIZ UDゴシック"/>
      <family val="3"/>
      <charset val="128"/>
    </font>
    <font>
      <sz val="16"/>
      <color rgb="FFFF0000"/>
      <name val="BIZ UDゴシック"/>
      <family val="3"/>
      <charset val="128"/>
    </font>
    <font>
      <sz val="11"/>
      <color theme="0"/>
      <name val="BIZ UDPゴシック"/>
      <family val="3"/>
      <charset val="128"/>
    </font>
    <font>
      <sz val="14"/>
      <color theme="0"/>
      <name val="BIZ UDPゴシック"/>
      <family val="3"/>
      <charset val="128"/>
    </font>
    <font>
      <sz val="16"/>
      <color theme="0"/>
      <name val="BIZ UDPゴシック"/>
      <family val="3"/>
      <charset val="128"/>
    </font>
    <font>
      <u/>
      <sz val="18"/>
      <color theme="10"/>
      <name val="BIZ UDPゴシック"/>
      <family val="3"/>
      <charset val="128"/>
    </font>
    <font>
      <b/>
      <sz val="12"/>
      <color theme="0"/>
      <name val="BIZ UDPゴシック"/>
      <family val="3"/>
      <charset val="128"/>
    </font>
    <font>
      <sz val="16"/>
      <color rgb="FFFF0000"/>
      <name val="BIZ UDPゴシック"/>
      <family val="3"/>
      <charset val="128"/>
    </font>
  </fonts>
  <fills count="20">
    <fill>
      <patternFill patternType="none"/>
    </fill>
    <fill>
      <patternFill patternType="gray125"/>
    </fill>
    <fill>
      <patternFill patternType="solid">
        <fgColor theme="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CE4D6"/>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AF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2"/>
        <bgColor indexed="64"/>
      </patternFill>
    </fill>
    <fill>
      <patternFill patternType="solid">
        <fgColor theme="3" tint="0.39997558519241921"/>
        <bgColor indexed="64"/>
      </patternFill>
    </fill>
    <fill>
      <patternFill patternType="solid">
        <fgColor rgb="FFECF2F8"/>
        <bgColor indexed="64"/>
      </patternFill>
    </fill>
    <fill>
      <patternFill patternType="solid">
        <fgColor theme="8" tint="-0.499984740745262"/>
        <bgColor indexed="64"/>
      </patternFill>
    </fill>
    <fill>
      <patternFill patternType="solid">
        <fgColor rgb="FFFFFF65"/>
        <bgColor indexed="64"/>
      </patternFill>
    </fill>
  </fills>
  <borders count="124">
    <border>
      <left/>
      <right/>
      <top/>
      <bottom/>
      <diagonal/>
    </border>
    <border>
      <left style="medium">
        <color theme="1"/>
      </left>
      <right style="medium">
        <color theme="1"/>
      </right>
      <top style="medium">
        <color theme="1"/>
      </top>
      <bottom style="medium">
        <color theme="1"/>
      </bottom>
      <diagonal/>
    </border>
    <border>
      <left style="medium">
        <color rgb="FFC00000"/>
      </left>
      <right style="medium">
        <color rgb="FFC00000"/>
      </right>
      <top style="medium">
        <color rgb="FFC0000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theme="1"/>
      </bottom>
      <diagonal/>
    </border>
    <border>
      <left style="hair">
        <color indexed="64"/>
      </left>
      <right style="thin">
        <color indexed="64"/>
      </right>
      <top style="thin">
        <color indexed="64"/>
      </top>
      <bottom style="medium">
        <color theme="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theme="1"/>
      </left>
      <right style="hair">
        <color theme="1"/>
      </right>
      <top style="medium">
        <color theme="1"/>
      </top>
      <bottom style="thin">
        <color indexed="64"/>
      </bottom>
      <diagonal/>
    </border>
    <border>
      <left style="hair">
        <color theme="1"/>
      </left>
      <right style="medium">
        <color theme="1"/>
      </right>
      <top style="medium">
        <color theme="1"/>
      </top>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top style="medium">
        <color theme="1"/>
      </top>
      <bottom style="thin">
        <color indexed="64"/>
      </bottom>
      <diagonal/>
    </border>
    <border>
      <left style="medium">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theme="1"/>
      </left>
      <right style="hair">
        <color theme="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medium">
        <color theme="1"/>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theme="1"/>
      </right>
      <top style="thin">
        <color indexed="64"/>
      </top>
      <bottom style="thin">
        <color indexed="64"/>
      </bottom>
      <diagonal/>
    </border>
    <border>
      <left style="hair">
        <color theme="1"/>
      </left>
      <right style="medium">
        <color indexed="64"/>
      </right>
      <top style="thin">
        <color indexed="64"/>
      </top>
      <bottom style="thin">
        <color indexed="64"/>
      </bottom>
      <diagonal/>
    </border>
    <border>
      <left style="medium">
        <color theme="1"/>
      </left>
      <right style="hair">
        <color theme="1"/>
      </right>
      <top style="thin">
        <color indexed="64"/>
      </top>
      <bottom style="medium">
        <color theme="1"/>
      </bottom>
      <diagonal/>
    </border>
    <border>
      <left style="hair">
        <color theme="1"/>
      </left>
      <right style="medium">
        <color theme="1"/>
      </right>
      <top style="thin">
        <color indexed="64"/>
      </top>
      <bottom style="medium">
        <color theme="1"/>
      </bottom>
      <diagonal/>
    </border>
    <border>
      <left style="medium">
        <color theme="1"/>
      </left>
      <right style="hair">
        <color indexed="64"/>
      </right>
      <top style="thin">
        <color indexed="64"/>
      </top>
      <bottom style="medium">
        <color theme="1"/>
      </bottom>
      <diagonal/>
    </border>
    <border>
      <left style="hair">
        <color indexed="64"/>
      </left>
      <right/>
      <top style="thin">
        <color indexed="64"/>
      </top>
      <bottom style="medium">
        <color theme="1"/>
      </bottom>
      <diagonal/>
    </border>
    <border>
      <left style="medium">
        <color indexed="64"/>
      </left>
      <right style="hair">
        <color theme="1"/>
      </right>
      <top style="thin">
        <color indexed="64"/>
      </top>
      <bottom style="medium">
        <color indexed="64"/>
      </bottom>
      <diagonal/>
    </border>
    <border>
      <left style="hair">
        <color theme="1"/>
      </left>
      <right style="medium">
        <color indexed="64"/>
      </right>
      <top style="thin">
        <color indexed="64"/>
      </top>
      <bottom style="medium">
        <color indexed="64"/>
      </bottom>
      <diagonal/>
    </border>
    <border>
      <left/>
      <right style="medium">
        <color rgb="FFC00000"/>
      </right>
      <top/>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dotted">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theme="1"/>
      </left>
      <right style="thin">
        <color theme="1"/>
      </right>
      <top style="thin">
        <color theme="1"/>
      </top>
      <bottom style="thin">
        <color theme="1"/>
      </bottom>
      <diagonal/>
    </border>
    <border>
      <left style="thick">
        <color rgb="FFFF0000"/>
      </left>
      <right style="thick">
        <color rgb="FFFF0000"/>
      </right>
      <top style="thick">
        <color rgb="FFFF0000"/>
      </top>
      <bottom style="thick">
        <color rgb="FFFF0000"/>
      </bottom>
      <diagonal/>
    </border>
    <border diagonalUp="1">
      <left/>
      <right/>
      <top style="thin">
        <color indexed="64"/>
      </top>
      <bottom style="medium">
        <color indexed="64"/>
      </bottom>
      <diagonal style="thin">
        <color indexed="64"/>
      </diagonal>
    </border>
    <border>
      <left style="thin">
        <color theme="8" tint="-0.24994659260841701"/>
      </left>
      <right/>
      <top style="thin">
        <color theme="8" tint="-0.24994659260841701"/>
      </top>
      <bottom/>
      <diagonal/>
    </border>
    <border>
      <left/>
      <right/>
      <top style="thin">
        <color theme="8" tint="-0.24994659260841701"/>
      </top>
      <bottom/>
      <diagonal/>
    </border>
    <border>
      <left/>
      <right style="thin">
        <color theme="8" tint="-0.24994659260841701"/>
      </right>
      <top style="thin">
        <color theme="8" tint="-0.24994659260841701"/>
      </top>
      <bottom/>
      <diagonal/>
    </border>
    <border>
      <left style="thin">
        <color theme="8" tint="-0.24994659260841701"/>
      </left>
      <right/>
      <top/>
      <bottom/>
      <diagonal/>
    </border>
    <border>
      <left/>
      <right style="thin">
        <color theme="8" tint="-0.24994659260841701"/>
      </right>
      <top/>
      <bottom/>
      <diagonal/>
    </border>
    <border>
      <left style="thin">
        <color theme="8" tint="-0.24994659260841701"/>
      </left>
      <right/>
      <top/>
      <bottom style="thin">
        <color theme="8" tint="-0.24994659260841701"/>
      </bottom>
      <diagonal/>
    </border>
    <border>
      <left/>
      <right/>
      <top/>
      <bottom style="thin">
        <color theme="8" tint="-0.24994659260841701"/>
      </bottom>
      <diagonal/>
    </border>
    <border>
      <left/>
      <right style="thin">
        <color theme="8" tint="-0.24994659260841701"/>
      </right>
      <top/>
      <bottom style="thin">
        <color theme="8" tint="-0.24994659260841701"/>
      </bottom>
      <diagonal/>
    </border>
    <border>
      <left style="medium">
        <color indexed="64"/>
      </left>
      <right style="medium">
        <color rgb="FFECF2F8"/>
      </right>
      <top style="medium">
        <color indexed="64"/>
      </top>
      <bottom style="medium">
        <color rgb="FFECF2F8"/>
      </bottom>
      <diagonal/>
    </border>
    <border>
      <left style="medium">
        <color rgb="FFECF2F8"/>
      </left>
      <right style="medium">
        <color rgb="FFECF2F8"/>
      </right>
      <top style="medium">
        <color indexed="64"/>
      </top>
      <bottom style="medium">
        <color rgb="FFECF2F8"/>
      </bottom>
      <diagonal/>
    </border>
    <border>
      <left style="medium">
        <color rgb="FFECF2F8"/>
      </left>
      <right style="medium">
        <color indexed="64"/>
      </right>
      <top style="medium">
        <color indexed="64"/>
      </top>
      <bottom style="medium">
        <color rgb="FFECF2F8"/>
      </bottom>
      <diagonal/>
    </border>
    <border>
      <left style="medium">
        <color indexed="64"/>
      </left>
      <right style="medium">
        <color rgb="FFECF2F8"/>
      </right>
      <top style="medium">
        <color rgb="FFECF2F8"/>
      </top>
      <bottom/>
      <diagonal/>
    </border>
    <border>
      <left style="medium">
        <color rgb="FFECF2F8"/>
      </left>
      <right style="medium">
        <color rgb="FFECF2F8"/>
      </right>
      <top style="medium">
        <color rgb="FFECF2F8"/>
      </top>
      <bottom/>
      <diagonal/>
    </border>
    <border>
      <left style="medium">
        <color rgb="FFECF2F8"/>
      </left>
      <right style="medium">
        <color rgb="FFECF2F8"/>
      </right>
      <top style="medium">
        <color rgb="FFECF2F8"/>
      </top>
      <bottom style="medium">
        <color rgb="FFECF2F8"/>
      </bottom>
      <diagonal/>
    </border>
    <border>
      <left style="medium">
        <color rgb="FFECF2F8"/>
      </left>
      <right style="medium">
        <color indexed="64"/>
      </right>
      <top style="medium">
        <color rgb="FFECF2F8"/>
      </top>
      <bottom style="medium">
        <color rgb="FFECF2F8"/>
      </bottom>
      <diagonal/>
    </border>
    <border>
      <left style="medium">
        <color indexed="64"/>
      </left>
      <right style="thin">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diagonalUp="1">
      <left style="medium">
        <color indexed="64"/>
      </left>
      <right style="thin">
        <color indexed="64"/>
      </right>
      <top style="thin">
        <color indexed="64"/>
      </top>
      <bottom style="medium">
        <color indexed="64"/>
      </bottom>
      <diagonal style="thin">
        <color indexed="64"/>
      </diagonal>
    </border>
    <border>
      <left style="thin">
        <color indexed="64"/>
      </left>
      <right style="thin">
        <color indexed="64"/>
      </right>
      <top/>
      <bottom/>
      <diagonal/>
    </border>
    <border>
      <left style="medium">
        <color indexed="64"/>
      </left>
      <right style="thin">
        <color indexed="64"/>
      </right>
      <top/>
      <bottom style="thin">
        <color indexed="64"/>
      </bottom>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style="thin">
        <color indexed="64"/>
      </right>
      <top style="medium">
        <color theme="1" tint="0.499984740745262"/>
      </top>
      <bottom style="medium">
        <color theme="1" tint="0.499984740745262"/>
      </bottom>
      <diagonal/>
    </border>
    <border>
      <left style="thin">
        <color indexed="64"/>
      </left>
      <right style="thin">
        <color indexed="64"/>
      </right>
      <top style="medium">
        <color theme="1" tint="0.499984740745262"/>
      </top>
      <bottom style="medium">
        <color theme="1" tint="0.499984740745262"/>
      </bottom>
      <diagonal/>
    </border>
    <border>
      <left style="thin">
        <color indexed="64"/>
      </left>
      <right style="medium">
        <color indexed="64"/>
      </right>
      <top style="medium">
        <color theme="1" tint="0.499984740745262"/>
      </top>
      <bottom style="medium">
        <color theme="1" tint="0.499984740745262"/>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diagonalUp="1">
      <left style="thin">
        <color indexed="64"/>
      </left>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left/>
      <right style="thin">
        <color indexed="64"/>
      </right>
      <top style="medium">
        <color theme="1" tint="0.499984740745262"/>
      </top>
      <bottom style="thin">
        <color indexed="64"/>
      </bottom>
      <diagonal/>
    </border>
    <border>
      <left/>
      <right style="thin">
        <color indexed="64"/>
      </right>
      <top style="thin">
        <color indexed="64"/>
      </top>
      <bottom style="thin">
        <color indexed="64"/>
      </bottom>
      <diagonal/>
    </border>
    <border>
      <left style="medium">
        <color theme="1"/>
      </left>
      <right style="thin">
        <color theme="1"/>
      </right>
      <top style="medium">
        <color theme="1" tint="0.499984740745262"/>
      </top>
      <bottom style="thin">
        <color indexed="64"/>
      </bottom>
      <diagonal/>
    </border>
    <border>
      <left style="medium">
        <color theme="1"/>
      </left>
      <right style="thin">
        <color theme="1"/>
      </right>
      <top style="thin">
        <color indexed="64"/>
      </top>
      <bottom style="thin">
        <color indexed="64"/>
      </bottom>
      <diagonal/>
    </border>
    <border diagonalUp="1">
      <left style="medium">
        <color theme="1"/>
      </left>
      <right style="thin">
        <color theme="1"/>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medium">
        <color theme="1"/>
      </left>
      <right/>
      <top style="thin">
        <color indexed="64"/>
      </top>
      <bottom style="medium">
        <color indexed="64"/>
      </bottom>
      <diagonal style="thin">
        <color indexed="64"/>
      </diagonal>
    </border>
    <border diagonalUp="1">
      <left style="medium">
        <color theme="1"/>
      </left>
      <right/>
      <top style="thin">
        <color indexed="64"/>
      </top>
      <bottom style="thin">
        <color indexed="64"/>
      </bottom>
      <diagonal style="thin">
        <color indexed="64"/>
      </diagonal>
    </border>
    <border>
      <left style="medium">
        <color theme="1"/>
      </left>
      <right style="thin">
        <color theme="1"/>
      </right>
      <top/>
      <bottom style="thin">
        <color indexed="64"/>
      </bottom>
      <diagonal/>
    </border>
    <border>
      <left/>
      <right/>
      <top style="thick">
        <color rgb="FFFF0000"/>
      </top>
      <bottom/>
      <diagonal/>
    </border>
  </borders>
  <cellStyleXfs count="10">
    <xf numFmtId="0" fontId="0" fillId="0" borderId="0">
      <alignment vertical="center"/>
    </xf>
    <xf numFmtId="17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46" fillId="0" borderId="0"/>
    <xf numFmtId="0" fontId="29" fillId="0" borderId="0">
      <alignment vertical="center"/>
    </xf>
    <xf numFmtId="0" fontId="29" fillId="0" borderId="0">
      <alignment vertical="center"/>
    </xf>
    <xf numFmtId="0" fontId="46" fillId="0" borderId="0"/>
    <xf numFmtId="0" fontId="29" fillId="0" borderId="0">
      <alignment vertical="center"/>
    </xf>
    <xf numFmtId="178" fontId="29" fillId="0" borderId="0" applyFont="0" applyFill="0" applyBorder="0" applyAlignment="0" applyProtection="0">
      <alignment vertical="center"/>
    </xf>
    <xf numFmtId="0" fontId="48" fillId="0" borderId="0" applyNumberFormat="0" applyFill="0" applyBorder="0" applyAlignment="0" applyProtection="0">
      <alignment vertical="center"/>
    </xf>
  </cellStyleXfs>
  <cellXfs count="461">
    <xf numFmtId="0" fontId="0" fillId="0" borderId="0" xfId="0">
      <alignment vertical="center"/>
    </xf>
    <xf numFmtId="0" fontId="2" fillId="2" borderId="0" xfId="0" applyFont="1" applyFill="1">
      <alignment vertical="center"/>
    </xf>
    <xf numFmtId="180" fontId="0" fillId="0" borderId="0" xfId="0" applyNumberFormat="1">
      <alignment vertical="center"/>
    </xf>
    <xf numFmtId="0" fontId="0" fillId="0" borderId="0" xfId="0" applyAlignment="1">
      <alignment horizontal="right" vertical="center"/>
    </xf>
    <xf numFmtId="181" fontId="3" fillId="3" borderId="1" xfId="0" applyNumberFormat="1" applyFont="1" applyFill="1" applyBorder="1">
      <alignment vertical="center"/>
    </xf>
    <xf numFmtId="181" fontId="3" fillId="0" borderId="0" xfId="0" applyNumberFormat="1" applyFont="1">
      <alignment vertical="center"/>
    </xf>
    <xf numFmtId="181" fontId="3" fillId="4" borderId="1" xfId="0" applyNumberFormat="1" applyFont="1" applyFill="1" applyBorder="1">
      <alignment vertical="center"/>
    </xf>
    <xf numFmtId="0" fontId="4" fillId="0" borderId="0" xfId="0" applyFont="1" applyAlignment="1">
      <alignment horizontal="right" vertical="center"/>
    </xf>
    <xf numFmtId="182" fontId="4" fillId="5" borderId="2" xfId="0" applyNumberFormat="1" applyFont="1" applyFill="1" applyBorder="1">
      <alignment vertical="center"/>
    </xf>
    <xf numFmtId="0" fontId="3" fillId="0" borderId="0" xfId="0" applyFont="1">
      <alignment vertical="center"/>
    </xf>
    <xf numFmtId="0" fontId="5" fillId="6" borderId="0" xfId="0" applyFont="1" applyFill="1">
      <alignment vertical="center"/>
    </xf>
    <xf numFmtId="0" fontId="0" fillId="6" borderId="0" xfId="0" applyFill="1">
      <alignment vertical="center"/>
    </xf>
    <xf numFmtId="0" fontId="6" fillId="0" borderId="0" xfId="0" applyFont="1">
      <alignment vertical="center"/>
    </xf>
    <xf numFmtId="0" fontId="3" fillId="7" borderId="0" xfId="0" applyFont="1" applyFill="1">
      <alignment vertical="center"/>
    </xf>
    <xf numFmtId="0" fontId="0" fillId="7" borderId="0" xfId="0" applyFill="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right" vertical="center"/>
    </xf>
    <xf numFmtId="182" fontId="10" fillId="0" borderId="0" xfId="0" applyNumberFormat="1" applyFont="1">
      <alignment vertical="center"/>
    </xf>
    <xf numFmtId="0" fontId="12" fillId="0" borderId="0" xfId="0" applyFont="1" applyAlignment="1">
      <alignment horizontal="right" vertical="center"/>
    </xf>
    <xf numFmtId="181" fontId="10" fillId="0" borderId="0" xfId="0" applyNumberFormat="1" applyFont="1">
      <alignment vertical="center"/>
    </xf>
    <xf numFmtId="0" fontId="13" fillId="6" borderId="3" xfId="0" applyFont="1" applyFill="1" applyBorder="1">
      <alignment vertical="center"/>
    </xf>
    <xf numFmtId="0" fontId="13" fillId="6" borderId="4" xfId="0" applyFont="1" applyFill="1" applyBorder="1">
      <alignment vertical="center"/>
    </xf>
    <xf numFmtId="0" fontId="13" fillId="6" borderId="5" xfId="0" applyFont="1" applyFill="1" applyBorder="1">
      <alignment vertical="center"/>
    </xf>
    <xf numFmtId="0" fontId="13" fillId="7" borderId="3" xfId="0" applyFont="1" applyFill="1" applyBorder="1">
      <alignment vertical="center"/>
    </xf>
    <xf numFmtId="0" fontId="13" fillId="7" borderId="6" xfId="0" applyFont="1" applyFill="1" applyBorder="1">
      <alignment vertical="center"/>
    </xf>
    <xf numFmtId="0" fontId="13" fillId="7" borderId="7" xfId="0" applyFont="1" applyFill="1" applyBorder="1">
      <alignment vertical="center"/>
    </xf>
    <xf numFmtId="0" fontId="13" fillId="7" borderId="8" xfId="0" applyFont="1" applyFill="1" applyBorder="1" applyAlignment="1">
      <alignment horizontal="center" vertical="center"/>
    </xf>
    <xf numFmtId="0" fontId="14" fillId="6" borderId="9" xfId="0" applyFont="1" applyFill="1" applyBorder="1" applyAlignment="1">
      <alignment vertical="center" wrapText="1"/>
    </xf>
    <xf numFmtId="0" fontId="10" fillId="9" borderId="10" xfId="0" applyFont="1" applyFill="1" applyBorder="1">
      <alignment vertical="center"/>
    </xf>
    <xf numFmtId="0" fontId="10" fillId="10" borderId="11" xfId="0" applyFont="1" applyFill="1" applyBorder="1" applyAlignment="1" applyProtection="1">
      <alignment vertical="center" shrinkToFit="1"/>
      <protection locked="0"/>
    </xf>
    <xf numFmtId="0" fontId="10" fillId="10" borderId="12" xfId="0" applyFont="1" applyFill="1" applyBorder="1" applyProtection="1">
      <alignment vertical="center"/>
      <protection locked="0"/>
    </xf>
    <xf numFmtId="0" fontId="10" fillId="8" borderId="0" xfId="0" applyFont="1" applyFill="1" applyAlignment="1">
      <alignment horizontal="right" vertical="center"/>
    </xf>
    <xf numFmtId="0" fontId="15" fillId="0" borderId="0" xfId="0" applyFont="1">
      <alignment vertical="center"/>
    </xf>
    <xf numFmtId="0" fontId="0" fillId="9" borderId="13" xfId="0" applyFill="1" applyBorder="1">
      <alignment vertical="center"/>
    </xf>
    <xf numFmtId="0" fontId="0" fillId="10" borderId="14" xfId="0" applyFill="1" applyBorder="1" applyAlignment="1" applyProtection="1">
      <alignment vertical="center" shrinkToFit="1"/>
      <protection locked="0"/>
    </xf>
    <xf numFmtId="0" fontId="0" fillId="10" borderId="15" xfId="0" applyFill="1" applyBorder="1" applyAlignment="1" applyProtection="1">
      <alignment horizontal="right" vertical="center"/>
      <protection locked="0"/>
    </xf>
    <xf numFmtId="0" fontId="8" fillId="10" borderId="16" xfId="0" applyFont="1" applyFill="1" applyBorder="1" applyAlignment="1" applyProtection="1">
      <alignment horizontal="center" vertical="center"/>
      <protection locked="0"/>
    </xf>
    <xf numFmtId="0" fontId="0" fillId="8" borderId="17" xfId="0" applyFill="1" applyBorder="1" applyProtection="1">
      <alignment vertical="center"/>
      <protection locked="0"/>
    </xf>
    <xf numFmtId="0" fontId="10" fillId="0" borderId="10" xfId="0" applyFont="1" applyBorder="1">
      <alignment vertical="center"/>
    </xf>
    <xf numFmtId="0" fontId="10" fillId="10" borderId="18" xfId="0" applyFont="1" applyFill="1" applyBorder="1" applyAlignment="1" applyProtection="1">
      <alignment vertical="center" shrinkToFit="1"/>
      <protection locked="0"/>
    </xf>
    <xf numFmtId="0" fontId="10" fillId="10" borderId="19" xfId="0" applyFont="1" applyFill="1" applyBorder="1" applyAlignment="1" applyProtection="1">
      <alignment horizontal="right" vertical="center"/>
      <protection locked="0"/>
    </xf>
    <xf numFmtId="0" fontId="16" fillId="9" borderId="10" xfId="0" applyFont="1" applyFill="1" applyBorder="1">
      <alignment vertical="center"/>
    </xf>
    <xf numFmtId="0" fontId="16" fillId="10" borderId="20" xfId="0" applyFont="1" applyFill="1" applyBorder="1" applyAlignment="1" applyProtection="1">
      <alignment vertical="center" shrinkToFit="1"/>
      <protection locked="0"/>
    </xf>
    <xf numFmtId="0" fontId="16" fillId="10" borderId="21" xfId="0" applyFont="1" applyFill="1" applyBorder="1" applyAlignment="1" applyProtection="1">
      <alignment horizontal="right" vertical="center"/>
      <protection locked="0"/>
    </xf>
    <xf numFmtId="0" fontId="11" fillId="10" borderId="22" xfId="0" applyFont="1" applyFill="1" applyBorder="1" applyAlignment="1" applyProtection="1">
      <alignment horizontal="center" vertical="center"/>
      <protection locked="0"/>
    </xf>
    <xf numFmtId="0" fontId="10" fillId="8" borderId="23" xfId="0" applyFont="1" applyFill="1" applyBorder="1" applyProtection="1">
      <alignment vertical="center"/>
      <protection locked="0"/>
    </xf>
    <xf numFmtId="0" fontId="0" fillId="9" borderId="10" xfId="0" applyFill="1" applyBorder="1">
      <alignment vertical="center"/>
    </xf>
    <xf numFmtId="0" fontId="0" fillId="10" borderId="20" xfId="0" applyFill="1" applyBorder="1" applyAlignment="1" applyProtection="1">
      <alignment vertical="center" shrinkToFit="1"/>
      <protection locked="0"/>
    </xf>
    <xf numFmtId="0" fontId="0" fillId="10" borderId="21" xfId="0" applyFill="1" applyBorder="1" applyAlignment="1" applyProtection="1">
      <alignment horizontal="right" vertical="center"/>
      <protection locked="0"/>
    </xf>
    <xf numFmtId="0" fontId="8" fillId="10" borderId="22" xfId="0" applyFont="1" applyFill="1" applyBorder="1" applyAlignment="1" applyProtection="1">
      <alignment horizontal="center" vertical="center"/>
      <protection locked="0"/>
    </xf>
    <xf numFmtId="0" fontId="10" fillId="8" borderId="23" xfId="0" applyFont="1" applyFill="1" applyBorder="1" applyAlignment="1" applyProtection="1">
      <alignment horizontal="right" vertical="center"/>
      <protection locked="0"/>
    </xf>
    <xf numFmtId="0" fontId="16" fillId="10" borderId="18" xfId="0" applyFont="1" applyFill="1" applyBorder="1" applyAlignment="1" applyProtection="1">
      <alignment vertical="center" shrinkToFit="1"/>
      <protection locked="0"/>
    </xf>
    <xf numFmtId="0" fontId="16" fillId="10" borderId="19" xfId="0" applyFont="1" applyFill="1" applyBorder="1" applyAlignment="1" applyProtection="1">
      <alignment horizontal="right" vertical="center"/>
      <protection locked="0"/>
    </xf>
    <xf numFmtId="0" fontId="0" fillId="10" borderId="18" xfId="0" applyFill="1" applyBorder="1" applyAlignment="1" applyProtection="1">
      <alignment vertical="center" shrinkToFit="1"/>
      <protection locked="0"/>
    </xf>
    <xf numFmtId="0" fontId="0" fillId="10" borderId="19" xfId="0" applyFill="1" applyBorder="1" applyAlignment="1" applyProtection="1">
      <alignment horizontal="right" vertical="center"/>
      <protection locked="0"/>
    </xf>
    <xf numFmtId="0" fontId="0" fillId="10" borderId="24" xfId="0" applyFill="1" applyBorder="1" applyAlignment="1" applyProtection="1">
      <alignment vertical="center" shrinkToFit="1"/>
      <protection locked="0"/>
    </xf>
    <xf numFmtId="0" fontId="0" fillId="10" borderId="25" xfId="0" applyFill="1" applyBorder="1" applyAlignment="1" applyProtection="1">
      <alignment horizontal="right" vertical="center"/>
      <protection locked="0"/>
    </xf>
    <xf numFmtId="0" fontId="0" fillId="10" borderId="26" xfId="0" applyFill="1" applyBorder="1" applyAlignment="1" applyProtection="1">
      <alignment vertical="center" shrinkToFit="1"/>
      <protection locked="0"/>
    </xf>
    <xf numFmtId="0" fontId="0" fillId="10" borderId="27" xfId="0" applyFill="1" applyBorder="1" applyAlignment="1" applyProtection="1">
      <alignment horizontal="right" vertical="center"/>
      <protection locked="0"/>
    </xf>
    <xf numFmtId="0" fontId="8" fillId="10" borderId="28" xfId="0" applyFont="1" applyFill="1" applyBorder="1" applyAlignment="1" applyProtection="1">
      <alignment horizontal="center" vertical="center"/>
      <protection locked="0"/>
    </xf>
    <xf numFmtId="0" fontId="10" fillId="8" borderId="29" xfId="0" applyFont="1" applyFill="1" applyBorder="1" applyProtection="1">
      <alignment vertical="center"/>
      <protection locked="0"/>
    </xf>
    <xf numFmtId="182" fontId="4" fillId="0" borderId="0" xfId="0" applyNumberFormat="1" applyFont="1">
      <alignment vertical="center"/>
    </xf>
    <xf numFmtId="0" fontId="0" fillId="0" borderId="39" xfId="0" applyBorder="1">
      <alignment vertical="center"/>
    </xf>
    <xf numFmtId="0" fontId="7" fillId="8" borderId="0" xfId="0" applyFont="1" applyFill="1">
      <alignment vertical="center"/>
    </xf>
    <xf numFmtId="0" fontId="19" fillId="8" borderId="0" xfId="0" applyFont="1" applyFill="1" applyAlignment="1">
      <alignment horizontal="right" vertical="center"/>
    </xf>
    <xf numFmtId="0" fontId="19" fillId="8" borderId="0" xfId="0" applyFont="1" applyFill="1" applyAlignment="1">
      <alignment vertical="center" wrapText="1"/>
    </xf>
    <xf numFmtId="0" fontId="18" fillId="8" borderId="0" xfId="0" applyFont="1" applyFill="1" applyAlignment="1">
      <alignment vertical="center" wrapText="1"/>
    </xf>
    <xf numFmtId="0" fontId="20" fillId="0" borderId="0" xfId="0" applyFont="1">
      <alignment vertical="center"/>
    </xf>
    <xf numFmtId="0" fontId="16" fillId="0" borderId="0" xfId="0" applyFont="1">
      <alignment vertical="center"/>
    </xf>
    <xf numFmtId="0" fontId="0" fillId="8" borderId="0" xfId="0" applyFill="1" applyAlignment="1">
      <alignment horizontal="right" vertical="center"/>
    </xf>
    <xf numFmtId="0" fontId="19" fillId="8" borderId="3" xfId="0" applyFont="1" applyFill="1" applyBorder="1">
      <alignment vertical="center"/>
    </xf>
    <xf numFmtId="0" fontId="8" fillId="6" borderId="0" xfId="0" applyFont="1" applyFill="1" applyAlignment="1">
      <alignment horizontal="right" vertical="center"/>
    </xf>
    <xf numFmtId="181" fontId="5" fillId="6" borderId="0" xfId="0" applyNumberFormat="1" applyFont="1" applyFill="1" applyAlignment="1">
      <alignment horizontal="right" vertical="center"/>
    </xf>
    <xf numFmtId="0" fontId="17" fillId="0" borderId="0" xfId="0" applyFont="1">
      <alignment vertical="center"/>
    </xf>
    <xf numFmtId="0" fontId="5" fillId="0" borderId="0" xfId="0" applyFont="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10" fillId="0" borderId="35" xfId="0" applyFont="1" applyBorder="1" applyAlignment="1">
      <alignment horizontal="center" vertical="center" shrinkToFit="1"/>
    </xf>
    <xf numFmtId="0" fontId="10" fillId="0" borderId="37" xfId="0" applyFont="1" applyBorder="1" applyAlignment="1">
      <alignment horizontal="center" vertical="center" shrinkToFit="1"/>
    </xf>
    <xf numFmtId="0" fontId="0" fillId="0" borderId="36" xfId="0" applyBorder="1">
      <alignment vertical="center"/>
    </xf>
    <xf numFmtId="0" fontId="0" fillId="0" borderId="38"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24" fillId="0" borderId="0" xfId="0" applyFont="1">
      <alignment vertical="center"/>
    </xf>
    <xf numFmtId="0" fontId="5" fillId="7" borderId="0" xfId="0" applyFont="1" applyFill="1">
      <alignment vertical="center"/>
    </xf>
    <xf numFmtId="0" fontId="8" fillId="7" borderId="0" xfId="0" applyFont="1" applyFill="1" applyAlignment="1">
      <alignment horizontal="right" vertical="center"/>
    </xf>
    <xf numFmtId="183" fontId="5" fillId="7" borderId="0" xfId="0" applyNumberFormat="1" applyFont="1" applyFill="1" applyAlignment="1">
      <alignment horizontal="right" vertical="center"/>
    </xf>
    <xf numFmtId="0" fontId="8" fillId="0" borderId="0" xfId="0" applyFont="1" applyAlignment="1">
      <alignment vertical="center" shrinkToFit="1"/>
    </xf>
    <xf numFmtId="0" fontId="23" fillId="0" borderId="47" xfId="0" applyFont="1" applyBorder="1" applyAlignment="1">
      <alignment vertical="center" shrinkToFit="1"/>
    </xf>
    <xf numFmtId="0" fontId="25" fillId="3" borderId="48" xfId="0" applyFont="1" applyFill="1" applyBorder="1" applyAlignment="1">
      <alignment horizontal="center" vertical="center" shrinkToFit="1"/>
    </xf>
    <xf numFmtId="0" fontId="23" fillId="0" borderId="0" xfId="0" applyFont="1" applyAlignment="1">
      <alignment vertical="center" shrinkToFit="1"/>
    </xf>
    <xf numFmtId="0" fontId="25" fillId="4" borderId="48" xfId="0" applyFont="1" applyFill="1" applyBorder="1" applyAlignment="1">
      <alignment horizontal="center" vertical="center" shrinkToFit="1"/>
    </xf>
    <xf numFmtId="0" fontId="11" fillId="0" borderId="0" xfId="0" applyFont="1" applyAlignment="1">
      <alignment vertical="center" shrinkToFit="1"/>
    </xf>
    <xf numFmtId="181" fontId="13" fillId="0" borderId="0" xfId="0" applyNumberFormat="1" applyFont="1" applyAlignment="1">
      <alignment horizontal="right" vertical="center" wrapText="1"/>
    </xf>
    <xf numFmtId="181" fontId="10" fillId="0" borderId="3" xfId="0" applyNumberFormat="1" applyFont="1" applyBorder="1">
      <alignment vertical="center"/>
    </xf>
    <xf numFmtId="185" fontId="4" fillId="0" borderId="0" xfId="0" applyNumberFormat="1" applyFont="1" applyAlignment="1">
      <alignment horizontal="center" vertical="center"/>
    </xf>
    <xf numFmtId="0" fontId="0" fillId="2" borderId="0" xfId="0" applyFill="1">
      <alignment vertical="center"/>
    </xf>
    <xf numFmtId="0" fontId="0" fillId="9" borderId="0" xfId="0" applyFill="1">
      <alignment vertical="center"/>
    </xf>
    <xf numFmtId="180" fontId="0" fillId="9" borderId="0" xfId="0" applyNumberFormat="1" applyFill="1">
      <alignment vertical="center"/>
    </xf>
    <xf numFmtId="0" fontId="4" fillId="9" borderId="0" xfId="0" applyFont="1" applyFill="1" applyAlignment="1">
      <alignment horizontal="left" vertical="center"/>
    </xf>
    <xf numFmtId="182" fontId="4" fillId="9" borderId="2" xfId="0" applyNumberFormat="1" applyFont="1" applyFill="1" applyBorder="1">
      <alignment vertical="center"/>
    </xf>
    <xf numFmtId="181" fontId="3" fillId="9" borderId="0" xfId="0" applyNumberFormat="1" applyFont="1" applyFill="1">
      <alignment vertical="center"/>
    </xf>
    <xf numFmtId="0" fontId="3" fillId="9" borderId="0" xfId="0" applyFont="1" applyFill="1">
      <alignment vertical="center"/>
    </xf>
    <xf numFmtId="0" fontId="0" fillId="9" borderId="0" xfId="0" applyFill="1" applyAlignment="1">
      <alignment horizontal="right" vertical="center"/>
    </xf>
    <xf numFmtId="0" fontId="4" fillId="9" borderId="0" xfId="0" applyFont="1" applyFill="1" applyAlignment="1">
      <alignment horizontal="right" vertical="center"/>
    </xf>
    <xf numFmtId="182" fontId="4" fillId="9" borderId="0" xfId="0" applyNumberFormat="1" applyFont="1" applyFill="1">
      <alignment vertical="center"/>
    </xf>
    <xf numFmtId="0" fontId="3" fillId="9" borderId="0" xfId="0" applyFont="1" applyFill="1" applyAlignment="1">
      <alignment horizontal="right" vertical="center"/>
    </xf>
    <xf numFmtId="184" fontId="3" fillId="9" borderId="50" xfId="0" applyNumberFormat="1" applyFont="1" applyFill="1" applyBorder="1" applyProtection="1">
      <alignment vertical="center"/>
      <protection locked="0"/>
    </xf>
    <xf numFmtId="0" fontId="3" fillId="9" borderId="0" xfId="0" applyFont="1" applyFill="1" applyAlignment="1">
      <alignment horizontal="center" vertical="center"/>
    </xf>
    <xf numFmtId="181" fontId="3" fillId="9" borderId="3" xfId="0" applyNumberFormat="1" applyFont="1" applyFill="1" applyBorder="1">
      <alignment vertical="center"/>
    </xf>
    <xf numFmtId="184" fontId="5" fillId="9" borderId="50" xfId="0" applyNumberFormat="1" applyFont="1" applyFill="1" applyBorder="1" applyProtection="1">
      <alignment vertical="center"/>
      <protection locked="0"/>
    </xf>
    <xf numFmtId="0" fontId="12" fillId="9" borderId="0" xfId="0" applyFont="1" applyFill="1">
      <alignment vertical="center"/>
    </xf>
    <xf numFmtId="0" fontId="27" fillId="9" borderId="0" xfId="0" applyFont="1" applyFill="1">
      <alignment vertical="center"/>
    </xf>
    <xf numFmtId="0" fontId="4" fillId="9" borderId="0" xfId="0" applyFont="1" applyFill="1">
      <alignment vertical="center"/>
    </xf>
    <xf numFmtId="0" fontId="0" fillId="0" borderId="51" xfId="0" applyBorder="1">
      <alignment vertical="center"/>
    </xf>
    <xf numFmtId="0" fontId="31" fillId="0" borderId="63" xfId="0" applyFont="1" applyBorder="1" applyAlignment="1">
      <alignment horizontal="center" vertical="center"/>
    </xf>
    <xf numFmtId="0" fontId="31" fillId="0" borderId="64" xfId="0" applyFont="1" applyBorder="1" applyAlignment="1">
      <alignment horizontal="center" vertical="center"/>
    </xf>
    <xf numFmtId="187" fontId="0" fillId="0" borderId="0" xfId="0" applyNumberFormat="1">
      <alignment vertical="center"/>
    </xf>
    <xf numFmtId="188" fontId="0" fillId="0" borderId="0" xfId="0" applyNumberFormat="1">
      <alignment vertical="center"/>
    </xf>
    <xf numFmtId="0" fontId="0" fillId="0" borderId="0" xfId="0" applyAlignment="1">
      <alignment horizontal="center" vertical="center"/>
    </xf>
    <xf numFmtId="187" fontId="0" fillId="0" borderId="0" xfId="0" applyNumberFormat="1" applyAlignment="1">
      <alignment horizontal="center" vertical="center"/>
    </xf>
    <xf numFmtId="0" fontId="0" fillId="0" borderId="35" xfId="0" applyBorder="1">
      <alignment vertical="center"/>
    </xf>
    <xf numFmtId="0" fontId="0" fillId="0" borderId="49" xfId="0" applyBorder="1">
      <alignment vertical="center"/>
    </xf>
    <xf numFmtId="0" fontId="0" fillId="0" borderId="50" xfId="0" applyBorder="1">
      <alignment vertical="center"/>
    </xf>
    <xf numFmtId="0" fontId="0" fillId="0" borderId="37" xfId="0" applyBorder="1">
      <alignment vertical="center"/>
    </xf>
    <xf numFmtId="0" fontId="0" fillId="0" borderId="69" xfId="0" applyBorder="1">
      <alignment vertical="center"/>
    </xf>
    <xf numFmtId="187" fontId="0" fillId="0" borderId="65" xfId="0" applyNumberFormat="1" applyBorder="1">
      <alignment vertical="center"/>
    </xf>
    <xf numFmtId="187" fontId="0" fillId="0" borderId="66" xfId="0" applyNumberFormat="1" applyBorder="1">
      <alignment vertical="center"/>
    </xf>
    <xf numFmtId="187" fontId="0" fillId="0" borderId="67" xfId="0" applyNumberFormat="1" applyBorder="1">
      <alignment vertical="center"/>
    </xf>
    <xf numFmtId="179" fontId="15" fillId="0" borderId="63" xfId="0" applyNumberFormat="1" applyFont="1" applyBorder="1">
      <alignment vertical="center"/>
    </xf>
    <xf numFmtId="179" fontId="15" fillId="0" borderId="64" xfId="0" applyNumberFormat="1" applyFont="1" applyBorder="1">
      <alignment vertical="center"/>
    </xf>
    <xf numFmtId="10" fontId="0" fillId="0" borderId="70" xfId="0" applyNumberFormat="1" applyBorder="1">
      <alignment vertical="center"/>
    </xf>
    <xf numFmtId="179" fontId="0" fillId="0" borderId="68" xfId="0" applyNumberFormat="1" applyBorder="1">
      <alignment vertical="center"/>
    </xf>
    <xf numFmtId="10" fontId="0" fillId="12" borderId="35" xfId="0" applyNumberFormat="1" applyFill="1" applyBorder="1" applyProtection="1">
      <alignment vertical="center"/>
      <protection locked="0"/>
    </xf>
    <xf numFmtId="179" fontId="0" fillId="12" borderId="52" xfId="0" applyNumberFormat="1" applyFill="1" applyBorder="1" applyProtection="1">
      <alignment vertical="center"/>
      <protection locked="0"/>
    </xf>
    <xf numFmtId="0" fontId="33" fillId="0" borderId="0" xfId="0" applyFont="1">
      <alignment vertical="center"/>
    </xf>
    <xf numFmtId="0" fontId="0" fillId="11" borderId="0" xfId="0" applyFill="1">
      <alignment vertical="center"/>
    </xf>
    <xf numFmtId="0" fontId="12" fillId="9" borderId="0" xfId="0" applyFont="1" applyFill="1" applyProtection="1">
      <alignment vertical="center"/>
      <protection locked="0"/>
    </xf>
    <xf numFmtId="0" fontId="36" fillId="0" borderId="0" xfId="0" applyFont="1" applyAlignment="1">
      <alignment vertical="top"/>
    </xf>
    <xf numFmtId="0" fontId="0" fillId="0" borderId="0" xfId="0" applyAlignment="1">
      <alignment vertical="top"/>
    </xf>
    <xf numFmtId="0" fontId="36" fillId="0" borderId="39" xfId="0" applyFont="1" applyBorder="1" applyAlignment="1">
      <alignment vertical="top"/>
    </xf>
    <xf numFmtId="0" fontId="37" fillId="0" borderId="39" xfId="0" applyFont="1" applyBorder="1" applyAlignment="1">
      <alignment vertical="top"/>
    </xf>
    <xf numFmtId="0" fontId="38" fillId="12" borderId="0" xfId="0" applyFont="1" applyFill="1">
      <alignment vertical="center"/>
    </xf>
    <xf numFmtId="0" fontId="39" fillId="12" borderId="0" xfId="0" applyFont="1" applyFill="1">
      <alignment vertical="center"/>
    </xf>
    <xf numFmtId="0" fontId="38" fillId="0" borderId="0" xfId="0" applyFont="1">
      <alignment vertical="center"/>
    </xf>
    <xf numFmtId="0" fontId="39" fillId="0" borderId="0" xfId="0" applyFont="1">
      <alignment vertical="center"/>
    </xf>
    <xf numFmtId="182" fontId="40" fillId="0" borderId="55" xfId="0" applyNumberFormat="1" applyFont="1" applyBorder="1" applyAlignment="1">
      <alignment horizontal="center" vertical="center"/>
    </xf>
    <xf numFmtId="0" fontId="41" fillId="0" borderId="0" xfId="0" applyFont="1">
      <alignment vertical="center"/>
    </xf>
    <xf numFmtId="0" fontId="43" fillId="0" borderId="0" xfId="0" applyFont="1" applyAlignment="1">
      <alignment horizontal="left" vertical="center"/>
    </xf>
    <xf numFmtId="185" fontId="28" fillId="0" borderId="0" xfId="0" applyNumberFormat="1" applyFont="1" applyAlignment="1">
      <alignment horizontal="center" vertical="center"/>
    </xf>
    <xf numFmtId="0" fontId="41" fillId="0" borderId="0" xfId="0" applyFont="1" applyAlignment="1">
      <alignment horizontal="right" vertical="center"/>
    </xf>
    <xf numFmtId="0" fontId="41" fillId="0" borderId="0" xfId="0" applyFont="1" applyAlignment="1">
      <alignment horizontal="center" vertical="center"/>
    </xf>
    <xf numFmtId="0" fontId="45" fillId="0" borderId="0" xfId="0" applyFont="1" applyAlignment="1">
      <alignment vertical="center" wrapText="1"/>
    </xf>
    <xf numFmtId="185" fontId="45" fillId="0" borderId="0" xfId="0" applyNumberFormat="1" applyFont="1" applyAlignment="1">
      <alignment horizontal="left" vertical="center"/>
    </xf>
    <xf numFmtId="185" fontId="40" fillId="0" borderId="0" xfId="0" applyNumberFormat="1" applyFont="1" applyAlignment="1">
      <alignment horizontal="center" vertical="center"/>
    </xf>
    <xf numFmtId="0" fontId="35" fillId="0" borderId="0" xfId="0" applyFont="1">
      <alignment vertical="center"/>
    </xf>
    <xf numFmtId="190" fontId="44" fillId="0" borderId="50" xfId="0" applyNumberFormat="1" applyFont="1" applyBorder="1" applyProtection="1">
      <alignment vertical="center"/>
      <protection locked="0"/>
    </xf>
    <xf numFmtId="0" fontId="10" fillId="0" borderId="0" xfId="0" applyFont="1" applyAlignment="1">
      <alignment horizontal="left" vertical="center"/>
    </xf>
    <xf numFmtId="0" fontId="52" fillId="0" borderId="0" xfId="0" applyFont="1">
      <alignment vertical="center"/>
    </xf>
    <xf numFmtId="0" fontId="34" fillId="9" borderId="0" xfId="0" applyFont="1" applyFill="1">
      <alignment vertical="center"/>
    </xf>
    <xf numFmtId="0" fontId="33" fillId="9" borderId="0" xfId="0" applyFont="1" applyFill="1">
      <alignment vertical="center"/>
    </xf>
    <xf numFmtId="0" fontId="32" fillId="9" borderId="0" xfId="0" applyFont="1" applyFill="1">
      <alignment vertical="center"/>
    </xf>
    <xf numFmtId="0" fontId="54" fillId="0" borderId="0" xfId="0" applyFont="1">
      <alignment vertical="center"/>
    </xf>
    <xf numFmtId="0" fontId="51" fillId="0" borderId="0" xfId="0" applyFont="1">
      <alignment vertical="center"/>
    </xf>
    <xf numFmtId="0" fontId="52" fillId="9" borderId="0" xfId="0" applyFont="1" applyFill="1" applyAlignment="1">
      <alignment horizontal="left" vertical="center"/>
    </xf>
    <xf numFmtId="0" fontId="54" fillId="0" borderId="0" xfId="0" applyFont="1" applyAlignment="1">
      <alignment horizontal="centerContinuous" vertical="center"/>
    </xf>
    <xf numFmtId="0" fontId="55" fillId="0" borderId="0" xfId="0" applyFont="1">
      <alignment vertical="center"/>
    </xf>
    <xf numFmtId="0" fontId="35" fillId="9" borderId="0" xfId="0" applyFont="1" applyFill="1">
      <alignment vertical="center"/>
    </xf>
    <xf numFmtId="0" fontId="32" fillId="9" borderId="0" xfId="0" applyFont="1" applyFill="1" applyAlignment="1">
      <alignment horizontal="left" vertical="center"/>
    </xf>
    <xf numFmtId="0" fontId="54" fillId="9" borderId="0" xfId="0" applyFont="1" applyFill="1">
      <alignment vertical="center"/>
    </xf>
    <xf numFmtId="0" fontId="55" fillId="9" borderId="0" xfId="0" applyFont="1" applyFill="1">
      <alignment vertical="center"/>
    </xf>
    <xf numFmtId="0" fontId="53" fillId="0" borderId="0" xfId="0" applyFont="1" applyAlignment="1">
      <alignment horizontal="left" vertical="center"/>
    </xf>
    <xf numFmtId="0" fontId="34" fillId="9" borderId="0" xfId="0" applyFont="1" applyFill="1" applyAlignment="1">
      <alignment horizontal="left" vertical="center"/>
    </xf>
    <xf numFmtId="0" fontId="50" fillId="14" borderId="77" xfId="0" applyFont="1" applyFill="1" applyBorder="1" applyAlignment="1">
      <alignment horizontal="left" vertical="center"/>
    </xf>
    <xf numFmtId="0" fontId="58" fillId="14" borderId="77" xfId="0" applyFont="1" applyFill="1" applyBorder="1">
      <alignment vertical="center"/>
    </xf>
    <xf numFmtId="0" fontId="58" fillId="14" borderId="78" xfId="0" applyFont="1" applyFill="1" applyBorder="1">
      <alignment vertical="center"/>
    </xf>
    <xf numFmtId="0" fontId="54" fillId="9" borderId="80" xfId="0" applyFont="1" applyFill="1" applyBorder="1">
      <alignment vertical="center"/>
    </xf>
    <xf numFmtId="0" fontId="32" fillId="9" borderId="79" xfId="0" applyFont="1" applyFill="1" applyBorder="1">
      <alignment vertical="center"/>
    </xf>
    <xf numFmtId="0" fontId="32" fillId="9" borderId="82" xfId="0" applyFont="1" applyFill="1" applyBorder="1" applyAlignment="1">
      <alignment horizontal="left" vertical="center"/>
    </xf>
    <xf numFmtId="0" fontId="54" fillId="9" borderId="82" xfId="0" applyFont="1" applyFill="1" applyBorder="1">
      <alignment vertical="center"/>
    </xf>
    <xf numFmtId="0" fontId="54" fillId="9" borderId="83" xfId="0" applyFont="1" applyFill="1" applyBorder="1">
      <alignment vertical="center"/>
    </xf>
    <xf numFmtId="0" fontId="52" fillId="9" borderId="79" xfId="0" applyFont="1" applyFill="1" applyBorder="1">
      <alignment vertical="center"/>
    </xf>
    <xf numFmtId="0" fontId="61" fillId="14" borderId="76" xfId="0" applyFont="1" applyFill="1" applyBorder="1">
      <alignment vertical="center"/>
    </xf>
    <xf numFmtId="0" fontId="52" fillId="9" borderId="0" xfId="0" applyFont="1" applyFill="1">
      <alignment vertical="center"/>
    </xf>
    <xf numFmtId="0" fontId="60" fillId="9" borderId="0" xfId="9" applyFont="1" applyFill="1" applyBorder="1" applyAlignment="1">
      <alignment horizontal="center" vertical="center"/>
    </xf>
    <xf numFmtId="0" fontId="60" fillId="9" borderId="0" xfId="9" applyFont="1" applyFill="1" applyBorder="1">
      <alignment vertical="center"/>
    </xf>
    <xf numFmtId="0" fontId="59" fillId="9" borderId="0" xfId="0" applyFont="1" applyFill="1">
      <alignment vertical="center"/>
    </xf>
    <xf numFmtId="0" fontId="57" fillId="14" borderId="76" xfId="0" applyFont="1" applyFill="1" applyBorder="1">
      <alignment vertical="center"/>
    </xf>
    <xf numFmtId="0" fontId="53" fillId="14" borderId="77" xfId="0" applyFont="1" applyFill="1" applyBorder="1" applyAlignment="1">
      <alignment horizontal="left" vertical="center"/>
    </xf>
    <xf numFmtId="0" fontId="54" fillId="14" borderId="77" xfId="0" applyFont="1" applyFill="1" applyBorder="1" applyAlignment="1">
      <alignment horizontal="centerContinuous" vertical="center"/>
    </xf>
    <xf numFmtId="0" fontId="54" fillId="14" borderId="77" xfId="0" applyFont="1" applyFill="1" applyBorder="1">
      <alignment vertical="center"/>
    </xf>
    <xf numFmtId="0" fontId="54" fillId="14" borderId="78" xfId="0" applyFont="1" applyFill="1" applyBorder="1">
      <alignment vertical="center"/>
    </xf>
    <xf numFmtId="0" fontId="60" fillId="9" borderId="79" xfId="9" applyFont="1" applyFill="1" applyBorder="1" applyAlignment="1">
      <alignment horizontal="right" vertical="center"/>
    </xf>
    <xf numFmtId="0" fontId="33" fillId="9" borderId="80" xfId="0" applyFont="1" applyFill="1" applyBorder="1">
      <alignment vertical="center"/>
    </xf>
    <xf numFmtId="0" fontId="32" fillId="9" borderId="81" xfId="0" applyFont="1" applyFill="1" applyBorder="1">
      <alignment vertical="center"/>
    </xf>
    <xf numFmtId="0" fontId="32" fillId="17" borderId="79" xfId="0" applyFont="1" applyFill="1" applyBorder="1">
      <alignment vertical="center"/>
    </xf>
    <xf numFmtId="0" fontId="54" fillId="17" borderId="80" xfId="0" applyFont="1" applyFill="1" applyBorder="1">
      <alignment vertical="center"/>
    </xf>
    <xf numFmtId="0" fontId="52" fillId="17" borderId="79" xfId="0" applyFont="1" applyFill="1" applyBorder="1">
      <alignment vertical="center"/>
    </xf>
    <xf numFmtId="0" fontId="32" fillId="17" borderId="81" xfId="0" applyFont="1" applyFill="1" applyBorder="1">
      <alignment vertical="center"/>
    </xf>
    <xf numFmtId="0" fontId="52" fillId="17" borderId="82" xfId="0" applyFont="1" applyFill="1" applyBorder="1" applyAlignment="1">
      <alignment horizontal="left" vertical="center"/>
    </xf>
    <xf numFmtId="0" fontId="54" fillId="17" borderId="82" xfId="0" applyFont="1" applyFill="1" applyBorder="1">
      <alignment vertical="center"/>
    </xf>
    <xf numFmtId="0" fontId="54" fillId="17" borderId="83" xfId="0" applyFont="1" applyFill="1" applyBorder="1">
      <alignment vertical="center"/>
    </xf>
    <xf numFmtId="0" fontId="52" fillId="17" borderId="0" xfId="0" applyFont="1" applyFill="1" applyAlignment="1">
      <alignment horizontal="left" vertical="center"/>
    </xf>
    <xf numFmtId="0" fontId="54" fillId="17" borderId="0" xfId="0" applyFont="1" applyFill="1">
      <alignment vertical="center"/>
    </xf>
    <xf numFmtId="0" fontId="85" fillId="0" borderId="0" xfId="0" applyFont="1">
      <alignment vertical="center"/>
    </xf>
    <xf numFmtId="0" fontId="85" fillId="0" borderId="0" xfId="0" applyFont="1" applyAlignment="1">
      <alignment horizontal="center" vertical="center"/>
    </xf>
    <xf numFmtId="55" fontId="85" fillId="0" borderId="0" xfId="0" applyNumberFormat="1" applyFont="1">
      <alignment vertical="center"/>
    </xf>
    <xf numFmtId="55" fontId="85" fillId="0" borderId="0" xfId="0" applyNumberFormat="1" applyFont="1" applyAlignment="1">
      <alignment horizontal="center" vertical="center"/>
    </xf>
    <xf numFmtId="176" fontId="70" fillId="0" borderId="3" xfId="1" applyNumberFormat="1" applyFont="1" applyFill="1" applyBorder="1" applyAlignment="1" applyProtection="1">
      <alignment horizontal="right" vertical="center" shrinkToFit="1"/>
      <protection locked="0"/>
    </xf>
    <xf numFmtId="176" fontId="70" fillId="0" borderId="13" xfId="1" applyNumberFormat="1" applyFont="1" applyFill="1" applyBorder="1" applyAlignment="1" applyProtection="1">
      <alignment horizontal="right" vertical="center" shrinkToFit="1"/>
      <protection locked="0"/>
    </xf>
    <xf numFmtId="176" fontId="71" fillId="15" borderId="3" xfId="1" applyNumberFormat="1" applyFont="1" applyFill="1" applyBorder="1" applyAlignment="1" applyProtection="1">
      <alignment horizontal="right" vertical="center" shrinkToFit="1"/>
    </xf>
    <xf numFmtId="176" fontId="71" fillId="15" borderId="13" xfId="1" applyNumberFormat="1" applyFont="1" applyFill="1" applyBorder="1" applyAlignment="1" applyProtection="1">
      <alignment horizontal="right" vertical="center" shrinkToFit="1"/>
    </xf>
    <xf numFmtId="177" fontId="59" fillId="15" borderId="3" xfId="2" applyNumberFormat="1" applyFont="1" applyFill="1" applyBorder="1" applyAlignment="1" applyProtection="1">
      <alignment horizontal="right" vertical="center" shrinkToFit="1"/>
    </xf>
    <xf numFmtId="177" fontId="59" fillId="15" borderId="13" xfId="2" applyNumberFormat="1" applyFont="1" applyFill="1" applyBorder="1" applyAlignment="1" applyProtection="1">
      <alignment horizontal="right" vertical="center" shrinkToFit="1"/>
    </xf>
    <xf numFmtId="177" fontId="76" fillId="15" borderId="47" xfId="2" applyNumberFormat="1" applyFont="1" applyFill="1" applyBorder="1" applyAlignment="1" applyProtection="1">
      <alignment horizontal="right" vertical="center" shrinkToFit="1"/>
    </xf>
    <xf numFmtId="177" fontId="76" fillId="15" borderId="93" xfId="2" applyNumberFormat="1" applyFont="1" applyFill="1" applyBorder="1" applyAlignment="1" applyProtection="1">
      <alignment horizontal="right" vertical="center" shrinkToFit="1"/>
    </xf>
    <xf numFmtId="0" fontId="56" fillId="9" borderId="0" xfId="0" applyFont="1" applyFill="1">
      <alignment vertical="center"/>
    </xf>
    <xf numFmtId="0" fontId="86" fillId="17" borderId="0" xfId="0" applyFont="1" applyFill="1">
      <alignment vertical="center"/>
    </xf>
    <xf numFmtId="0" fontId="86" fillId="9" borderId="0" xfId="0" applyFont="1" applyFill="1">
      <alignment vertical="center"/>
    </xf>
    <xf numFmtId="0" fontId="86" fillId="17" borderId="82" xfId="0" applyFont="1" applyFill="1" applyBorder="1">
      <alignment vertical="center"/>
    </xf>
    <xf numFmtId="0" fontId="87" fillId="9" borderId="0" xfId="0" applyFont="1" applyFill="1" applyAlignment="1">
      <alignment horizontal="left" vertical="center"/>
    </xf>
    <xf numFmtId="0" fontId="88" fillId="9" borderId="3" xfId="0" applyFont="1" applyFill="1" applyBorder="1" applyAlignment="1">
      <alignment horizontal="left" vertical="center"/>
    </xf>
    <xf numFmtId="0" fontId="88" fillId="9" borderId="0" xfId="0" applyFont="1" applyFill="1" applyAlignment="1">
      <alignment horizontal="left" vertical="center"/>
    </xf>
    <xf numFmtId="0" fontId="32" fillId="15" borderId="73" xfId="0" applyFont="1" applyFill="1" applyBorder="1" applyAlignment="1">
      <alignment horizontal="left" vertical="center"/>
    </xf>
    <xf numFmtId="0" fontId="89" fillId="15" borderId="73" xfId="0" applyFont="1" applyFill="1" applyBorder="1" applyAlignment="1">
      <alignment horizontal="left" vertical="center"/>
    </xf>
    <xf numFmtId="0" fontId="49" fillId="9" borderId="74" xfId="0" applyFont="1" applyFill="1" applyBorder="1" applyAlignment="1">
      <alignment horizontal="left" vertical="center"/>
    </xf>
    <xf numFmtId="0" fontId="62" fillId="9" borderId="76" xfId="0" applyFont="1" applyFill="1" applyBorder="1">
      <alignment vertical="center"/>
    </xf>
    <xf numFmtId="0" fontId="53" fillId="9" borderId="77" xfId="0" applyFont="1" applyFill="1" applyBorder="1" applyAlignment="1">
      <alignment horizontal="left" vertical="center"/>
    </xf>
    <xf numFmtId="0" fontId="54" fillId="9" borderId="77" xfId="0" applyFont="1" applyFill="1" applyBorder="1" applyAlignment="1">
      <alignment horizontal="centerContinuous" vertical="center"/>
    </xf>
    <xf numFmtId="0" fontId="54" fillId="9" borderId="77" xfId="0" applyFont="1" applyFill="1" applyBorder="1">
      <alignment vertical="center"/>
    </xf>
    <xf numFmtId="0" fontId="54" fillId="9" borderId="78" xfId="0" applyFont="1" applyFill="1" applyBorder="1">
      <alignment vertical="center"/>
    </xf>
    <xf numFmtId="0" fontId="54" fillId="0" borderId="80" xfId="0" applyFont="1" applyBorder="1">
      <alignment vertical="center"/>
    </xf>
    <xf numFmtId="0" fontId="52" fillId="0" borderId="79" xfId="0" applyFont="1" applyBorder="1">
      <alignment vertical="center"/>
    </xf>
    <xf numFmtId="0" fontId="53" fillId="9" borderId="0" xfId="0" applyFont="1" applyFill="1" applyAlignment="1">
      <alignment horizontal="left" vertical="center"/>
    </xf>
    <xf numFmtId="0" fontId="54" fillId="9" borderId="0" xfId="0" applyFont="1" applyFill="1" applyAlignment="1">
      <alignment horizontal="centerContinuous" vertical="center"/>
    </xf>
    <xf numFmtId="10" fontId="33" fillId="9" borderId="0" xfId="0" applyNumberFormat="1" applyFont="1" applyFill="1">
      <alignment vertical="center"/>
    </xf>
    <xf numFmtId="0" fontId="49" fillId="9" borderId="79" xfId="0" applyFont="1" applyFill="1" applyBorder="1">
      <alignment vertical="center"/>
    </xf>
    <xf numFmtId="176" fontId="70" fillId="0" borderId="48" xfId="1" applyNumberFormat="1" applyFont="1" applyFill="1" applyBorder="1" applyAlignment="1" applyProtection="1">
      <alignment horizontal="right" vertical="center" shrinkToFit="1"/>
      <protection locked="0"/>
    </xf>
    <xf numFmtId="176" fontId="70" fillId="0" borderId="104" xfId="1" applyNumberFormat="1" applyFont="1" applyFill="1" applyBorder="1" applyAlignment="1" applyProtection="1">
      <alignment horizontal="right" vertical="center" shrinkToFit="1"/>
      <protection locked="0"/>
    </xf>
    <xf numFmtId="176" fontId="70" fillId="0" borderId="114" xfId="1" applyNumberFormat="1" applyFont="1" applyFill="1" applyBorder="1" applyAlignment="1" applyProtection="1">
      <alignment horizontal="right" vertical="center" shrinkToFit="1"/>
      <protection locked="0"/>
    </xf>
    <xf numFmtId="176" fontId="70" fillId="0" borderId="115" xfId="1" applyNumberFormat="1" applyFont="1" applyFill="1" applyBorder="1" applyAlignment="1" applyProtection="1">
      <alignment horizontal="right" vertical="center" shrinkToFit="1"/>
      <protection locked="0"/>
    </xf>
    <xf numFmtId="176" fontId="71" fillId="15" borderId="115" xfId="1" applyNumberFormat="1" applyFont="1" applyFill="1" applyBorder="1" applyAlignment="1" applyProtection="1">
      <alignment horizontal="right" vertical="center" shrinkToFit="1"/>
    </xf>
    <xf numFmtId="177" fontId="59" fillId="15" borderId="115" xfId="2" applyNumberFormat="1" applyFont="1" applyFill="1" applyBorder="1" applyAlignment="1" applyProtection="1">
      <alignment horizontal="right" vertical="center" shrinkToFit="1"/>
    </xf>
    <xf numFmtId="177" fontId="76" fillId="15" borderId="44" xfId="2" applyNumberFormat="1" applyFont="1" applyFill="1" applyBorder="1" applyAlignment="1" applyProtection="1">
      <alignment horizontal="right" vertical="center" wrapText="1"/>
    </xf>
    <xf numFmtId="176" fontId="70" fillId="0" borderId="116" xfId="1" applyNumberFormat="1" applyFont="1" applyFill="1" applyBorder="1" applyAlignment="1" applyProtection="1">
      <alignment horizontal="right" vertical="center" shrinkToFit="1"/>
      <protection locked="0"/>
    </xf>
    <xf numFmtId="176" fontId="70" fillId="0" borderId="117" xfId="1" applyNumberFormat="1" applyFont="1" applyFill="1" applyBorder="1" applyAlignment="1" applyProtection="1">
      <alignment horizontal="right" vertical="center" shrinkToFit="1"/>
      <protection locked="0"/>
    </xf>
    <xf numFmtId="176" fontId="71" fillId="15" borderId="117" xfId="1" applyNumberFormat="1" applyFont="1" applyFill="1" applyBorder="1" applyAlignment="1" applyProtection="1">
      <alignment horizontal="right" vertical="center" shrinkToFit="1"/>
    </xf>
    <xf numFmtId="176" fontId="59" fillId="15" borderId="117" xfId="1" applyNumberFormat="1" applyFont="1" applyFill="1" applyBorder="1" applyAlignment="1" applyProtection="1">
      <alignment horizontal="right" vertical="center" shrinkToFit="1"/>
    </xf>
    <xf numFmtId="177" fontId="59" fillId="15" borderId="117" xfId="2" applyNumberFormat="1" applyFont="1" applyFill="1" applyBorder="1" applyAlignment="1" applyProtection="1">
      <alignment horizontal="right" vertical="center" shrinkToFit="1"/>
    </xf>
    <xf numFmtId="0" fontId="81" fillId="0" borderId="0" xfId="0" applyFont="1">
      <alignment vertical="center"/>
    </xf>
    <xf numFmtId="0" fontId="65" fillId="0" borderId="0" xfId="0" applyFont="1" applyAlignment="1">
      <alignment horizontal="left" vertical="center"/>
    </xf>
    <xf numFmtId="0" fontId="100" fillId="9" borderId="0" xfId="9" applyFont="1" applyFill="1" applyProtection="1">
      <alignment vertical="center"/>
    </xf>
    <xf numFmtId="0" fontId="59" fillId="0" borderId="0" xfId="0" applyFont="1" applyAlignment="1">
      <alignment horizontal="centerContinuous" vertical="center"/>
    </xf>
    <xf numFmtId="0" fontId="59" fillId="0" borderId="0" xfId="0" applyFont="1">
      <alignment vertical="center"/>
    </xf>
    <xf numFmtId="0" fontId="39" fillId="9" borderId="0" xfId="0" applyFont="1" applyFill="1">
      <alignment vertical="center"/>
    </xf>
    <xf numFmtId="0" fontId="64" fillId="9" borderId="0" xfId="0" applyFont="1" applyFill="1" applyAlignment="1">
      <alignment horizontal="left" vertical="center"/>
    </xf>
    <xf numFmtId="0" fontId="63" fillId="9" borderId="0" xfId="9" applyFont="1" applyFill="1" applyProtection="1">
      <alignment vertical="center"/>
    </xf>
    <xf numFmtId="0" fontId="66" fillId="18" borderId="3" xfId="0" applyFont="1" applyFill="1" applyBorder="1" applyAlignment="1">
      <alignment horizontal="left" vertical="center"/>
    </xf>
    <xf numFmtId="0" fontId="90" fillId="9" borderId="0" xfId="0" applyFont="1" applyFill="1">
      <alignment vertical="center"/>
    </xf>
    <xf numFmtId="0" fontId="65" fillId="9" borderId="0" xfId="0" applyFont="1" applyFill="1" applyAlignment="1">
      <alignment horizontal="left" vertical="center"/>
    </xf>
    <xf numFmtId="0" fontId="66" fillId="18" borderId="53" xfId="0" applyFont="1" applyFill="1" applyBorder="1" applyAlignment="1">
      <alignment horizontal="left" vertical="center" wrapText="1"/>
    </xf>
    <xf numFmtId="195" fontId="65" fillId="15" borderId="3" xfId="0" applyNumberFormat="1" applyFont="1" applyFill="1" applyBorder="1" applyAlignment="1">
      <alignment horizontal="center" vertical="center"/>
    </xf>
    <xf numFmtId="0" fontId="97" fillId="0" borderId="0" xfId="0" applyFont="1">
      <alignment vertical="center"/>
    </xf>
    <xf numFmtId="0" fontId="98" fillId="0" borderId="0" xfId="0" applyFont="1">
      <alignment vertical="center"/>
    </xf>
    <xf numFmtId="0" fontId="84" fillId="0" borderId="0" xfId="0" applyFont="1" applyAlignment="1">
      <alignment horizontal="left" vertical="center"/>
    </xf>
    <xf numFmtId="0" fontId="66" fillId="0" borderId="0" xfId="0" applyFont="1" applyAlignment="1">
      <alignment horizontal="center" vertical="center"/>
    </xf>
    <xf numFmtId="0" fontId="102" fillId="0" borderId="0" xfId="0" applyFont="1">
      <alignment vertical="center"/>
    </xf>
    <xf numFmtId="0" fontId="99" fillId="9" borderId="0" xfId="0" applyFont="1" applyFill="1" applyAlignment="1">
      <alignment horizontal="center" vertical="center"/>
    </xf>
    <xf numFmtId="0" fontId="68" fillId="0" borderId="0" xfId="0" applyFont="1">
      <alignment vertical="center"/>
    </xf>
    <xf numFmtId="0" fontId="41" fillId="9" borderId="56" xfId="0" applyFont="1" applyFill="1" applyBorder="1">
      <alignment vertical="center"/>
    </xf>
    <xf numFmtId="0" fontId="91" fillId="16" borderId="84" xfId="0" applyFont="1" applyFill="1" applyBorder="1" applyAlignment="1">
      <alignment horizontal="centerContinuous" vertical="center"/>
    </xf>
    <xf numFmtId="0" fontId="91" fillId="16" borderId="85" xfId="0" applyFont="1" applyFill="1" applyBorder="1" applyAlignment="1">
      <alignment horizontal="centerContinuous" vertical="center"/>
    </xf>
    <xf numFmtId="0" fontId="66" fillId="2" borderId="85" xfId="0" applyFont="1" applyFill="1" applyBorder="1" applyAlignment="1">
      <alignment horizontal="centerContinuous" vertical="center"/>
    </xf>
    <xf numFmtId="0" fontId="91" fillId="2" borderId="85" xfId="0" applyFont="1" applyFill="1" applyBorder="1" applyAlignment="1">
      <alignment horizontal="centerContinuous" vertical="center"/>
    </xf>
    <xf numFmtId="0" fontId="91" fillId="2" borderId="86" xfId="0" applyFont="1" applyFill="1" applyBorder="1" applyAlignment="1">
      <alignment horizontal="centerContinuous" vertical="center"/>
    </xf>
    <xf numFmtId="0" fontId="41" fillId="9" borderId="0" xfId="0" applyFont="1" applyFill="1">
      <alignment vertical="center"/>
    </xf>
    <xf numFmtId="0" fontId="66" fillId="16" borderId="87" xfId="0" applyFont="1" applyFill="1" applyBorder="1" applyAlignment="1">
      <alignment horizontal="center" vertical="center" wrapText="1"/>
    </xf>
    <xf numFmtId="0" fontId="66" fillId="16" borderId="88" xfId="0" applyFont="1" applyFill="1" applyBorder="1" applyAlignment="1">
      <alignment horizontal="center" vertical="center" wrapText="1"/>
    </xf>
    <xf numFmtId="0" fontId="66" fillId="16" borderId="88" xfId="0" applyFont="1" applyFill="1" applyBorder="1" applyAlignment="1">
      <alignment horizontal="centerContinuous" vertical="center" wrapText="1"/>
    </xf>
    <xf numFmtId="0" fontId="66" fillId="2" borderId="89" xfId="0" applyFont="1" applyFill="1" applyBorder="1" applyAlignment="1">
      <alignment horizontal="centerContinuous" vertical="center" wrapText="1"/>
    </xf>
    <xf numFmtId="0" fontId="66" fillId="2" borderId="89" xfId="0" applyFont="1" applyFill="1" applyBorder="1" applyAlignment="1">
      <alignment horizontal="center" vertical="center" wrapText="1"/>
    </xf>
    <xf numFmtId="0" fontId="66" fillId="2" borderId="90" xfId="0" applyFont="1" applyFill="1" applyBorder="1" applyAlignment="1">
      <alignment horizontal="center" vertical="center" wrapText="1"/>
    </xf>
    <xf numFmtId="194" fontId="64" fillId="15" borderId="102" xfId="0" applyNumberFormat="1" applyFont="1" applyFill="1" applyBorder="1" applyAlignment="1">
      <alignment horizontal="center" vertical="center" wrapText="1"/>
    </xf>
    <xf numFmtId="194" fontId="64" fillId="15" borderId="95" xfId="0" applyNumberFormat="1" applyFont="1" applyFill="1" applyBorder="1" applyAlignment="1">
      <alignment horizontal="center" vertical="center"/>
    </xf>
    <xf numFmtId="194" fontId="64" fillId="15" borderId="95" xfId="0" applyNumberFormat="1" applyFont="1" applyFill="1" applyBorder="1" applyAlignment="1">
      <alignment horizontal="center" vertical="center" wrapText="1"/>
    </xf>
    <xf numFmtId="194" fontId="64" fillId="15" borderId="103" xfId="0" applyNumberFormat="1" applyFont="1" applyFill="1" applyBorder="1" applyAlignment="1">
      <alignment horizontal="center" vertical="center" wrapText="1"/>
    </xf>
    <xf numFmtId="193" fontId="41" fillId="0" borderId="0" xfId="0" applyNumberFormat="1" applyFont="1">
      <alignment vertical="center"/>
    </xf>
    <xf numFmtId="0" fontId="81" fillId="4" borderId="110" xfId="0" applyFont="1" applyFill="1" applyBorder="1" applyAlignment="1">
      <alignment horizontal="centerContinuous" vertical="center"/>
    </xf>
    <xf numFmtId="194" fontId="69" fillId="4" borderId="106" xfId="0" applyNumberFormat="1" applyFont="1" applyFill="1" applyBorder="1" applyAlignment="1">
      <alignment horizontal="centerContinuous" vertical="center"/>
    </xf>
    <xf numFmtId="194" fontId="69" fillId="4" borderId="111" xfId="0" applyNumberFormat="1" applyFont="1" applyFill="1" applyBorder="1" applyAlignment="1">
      <alignment horizontal="centerContinuous" vertical="center"/>
    </xf>
    <xf numFmtId="193" fontId="41" fillId="9" borderId="0" xfId="0" applyNumberFormat="1" applyFont="1" applyFill="1">
      <alignment vertical="center"/>
    </xf>
    <xf numFmtId="0" fontId="69" fillId="4" borderId="62" xfId="0" applyFont="1" applyFill="1" applyBorder="1" applyAlignment="1">
      <alignment horizontal="left" vertical="center" wrapText="1"/>
    </xf>
    <xf numFmtId="186" fontId="59" fillId="13" borderId="97" xfId="2" applyNumberFormat="1" applyFont="1" applyFill="1" applyBorder="1" applyAlignment="1" applyProtection="1">
      <alignment horizontal="justify" vertical="center" shrinkToFit="1"/>
    </xf>
    <xf numFmtId="186" fontId="59" fillId="13" borderId="98" xfId="2" applyNumberFormat="1" applyFont="1" applyFill="1" applyBorder="1" applyAlignment="1" applyProtection="1">
      <alignment horizontal="justify" vertical="center" shrinkToFit="1"/>
    </xf>
    <xf numFmtId="186" fontId="59" fillId="13" borderId="113" xfId="2" applyNumberFormat="1" applyFont="1" applyFill="1" applyBorder="1" applyAlignment="1" applyProtection="1">
      <alignment horizontal="justify" vertical="center" shrinkToFit="1"/>
    </xf>
    <xf numFmtId="0" fontId="69" fillId="4" borderId="61" xfId="0" applyFont="1" applyFill="1" applyBorder="1" applyAlignment="1">
      <alignment horizontal="left" vertical="center" wrapText="1"/>
    </xf>
    <xf numFmtId="186" fontId="59" fillId="13" borderId="92" xfId="2" applyNumberFormat="1" applyFont="1" applyFill="1" applyBorder="1" applyAlignment="1" applyProtection="1">
      <alignment horizontal="justify" vertical="center" shrinkToFit="1"/>
    </xf>
    <xf numFmtId="186" fontId="59" fillId="13" borderId="100" xfId="2" applyNumberFormat="1" applyFont="1" applyFill="1" applyBorder="1" applyAlignment="1" applyProtection="1">
      <alignment horizontal="justify" vertical="center" shrinkToFit="1"/>
    </xf>
    <xf numFmtId="186" fontId="59" fillId="13" borderId="112" xfId="2" applyNumberFormat="1" applyFont="1" applyFill="1" applyBorder="1" applyAlignment="1" applyProtection="1">
      <alignment horizontal="justify" vertical="center" shrinkToFit="1"/>
    </xf>
    <xf numFmtId="0" fontId="69" fillId="4" borderId="61" xfId="0" applyFont="1" applyFill="1" applyBorder="1" applyAlignment="1">
      <alignment horizontal="right" vertical="center"/>
    </xf>
    <xf numFmtId="186" fontId="72" fillId="13" borderId="118" xfId="2" applyNumberFormat="1" applyFont="1" applyFill="1" applyBorder="1" applyAlignment="1" applyProtection="1">
      <alignment horizontal="justify" vertical="center" shrinkToFit="1"/>
    </xf>
    <xf numFmtId="178" fontId="59" fillId="15" borderId="44" xfId="0" applyNumberFormat="1" applyFont="1" applyFill="1" applyBorder="1" applyAlignment="1">
      <alignment horizontal="right" vertical="center" shrinkToFit="1"/>
    </xf>
    <xf numFmtId="178" fontId="59" fillId="15" borderId="47" xfId="0" applyNumberFormat="1" applyFont="1" applyFill="1" applyBorder="1" applyAlignment="1">
      <alignment horizontal="right" vertical="center" shrinkToFit="1"/>
    </xf>
    <xf numFmtId="178" fontId="59" fillId="15" borderId="93" xfId="0" applyNumberFormat="1" applyFont="1" applyFill="1" applyBorder="1" applyAlignment="1">
      <alignment horizontal="right" vertical="center" shrinkToFit="1"/>
    </xf>
    <xf numFmtId="0" fontId="80" fillId="4" borderId="61" xfId="0" applyFont="1" applyFill="1" applyBorder="1" applyAlignment="1">
      <alignment horizontal="left" vertical="center"/>
    </xf>
    <xf numFmtId="186" fontId="59" fillId="13" borderId="121" xfId="2" applyNumberFormat="1" applyFont="1" applyFill="1" applyBorder="1" applyAlignment="1" applyProtection="1">
      <alignment horizontal="justify" vertical="center" shrinkToFit="1"/>
    </xf>
    <xf numFmtId="2" fontId="74" fillId="15" borderId="74" xfId="0" applyNumberFormat="1" applyFont="1" applyFill="1" applyBorder="1" applyAlignment="1">
      <alignment horizontal="right" vertical="center" shrinkToFit="1"/>
    </xf>
    <xf numFmtId="0" fontId="75" fillId="0" borderId="0" xfId="0" applyFont="1">
      <alignment vertical="center"/>
    </xf>
    <xf numFmtId="0" fontId="80" fillId="4" borderId="61" xfId="0" applyFont="1" applyFill="1" applyBorder="1" applyAlignment="1">
      <alignment horizontal="left" vertical="center" wrapText="1"/>
    </xf>
    <xf numFmtId="177" fontId="59" fillId="13" borderId="118" xfId="2" applyNumberFormat="1" applyFont="1" applyFill="1" applyBorder="1" applyAlignment="1" applyProtection="1">
      <alignment horizontal="justify" vertical="center" shrinkToFit="1"/>
    </xf>
    <xf numFmtId="0" fontId="80" fillId="4" borderId="71" xfId="0" applyFont="1" applyFill="1" applyBorder="1" applyAlignment="1">
      <alignment horizontal="left" vertical="center"/>
    </xf>
    <xf numFmtId="186" fontId="59" fillId="13" borderId="94" xfId="2" applyNumberFormat="1" applyFont="1" applyFill="1" applyBorder="1" applyAlignment="1" applyProtection="1">
      <alignment horizontal="justify" vertical="center" shrinkToFit="1"/>
    </xf>
    <xf numFmtId="186" fontId="59" fillId="13" borderId="101" xfId="2" applyNumberFormat="1" applyFont="1" applyFill="1" applyBorder="1" applyAlignment="1" applyProtection="1">
      <alignment horizontal="justify" vertical="center" shrinkToFit="1"/>
    </xf>
    <xf numFmtId="186" fontId="59" fillId="13" borderId="99" xfId="2" applyNumberFormat="1" applyFont="1" applyFill="1" applyBorder="1" applyAlignment="1" applyProtection="1">
      <alignment horizontal="justify" vertical="center" shrinkToFit="1"/>
    </xf>
    <xf numFmtId="186" fontId="59" fillId="13" borderId="120" xfId="2" applyNumberFormat="1" applyFont="1" applyFill="1" applyBorder="1" applyAlignment="1" applyProtection="1">
      <alignment horizontal="justify" vertical="center" shrinkToFit="1"/>
    </xf>
    <xf numFmtId="0" fontId="77" fillId="0" borderId="0" xfId="0" applyFont="1">
      <alignment vertical="center"/>
    </xf>
    <xf numFmtId="0" fontId="80" fillId="9" borderId="0" xfId="0" applyFont="1" applyFill="1" applyAlignment="1">
      <alignment horizontal="left" vertical="center"/>
    </xf>
    <xf numFmtId="186" fontId="59" fillId="9" borderId="0" xfId="2" applyNumberFormat="1" applyFont="1" applyFill="1" applyBorder="1" applyAlignment="1" applyProtection="1">
      <alignment horizontal="justify" vertical="center" shrinkToFit="1"/>
    </xf>
    <xf numFmtId="186" fontId="59" fillId="9" borderId="45" xfId="2" applyNumberFormat="1" applyFont="1" applyFill="1" applyBorder="1" applyAlignment="1" applyProtection="1">
      <alignment horizontal="justify" vertical="center" shrinkToFit="1"/>
    </xf>
    <xf numFmtId="2" fontId="74" fillId="9" borderId="95" xfId="0" applyNumberFormat="1" applyFont="1" applyFill="1" applyBorder="1" applyAlignment="1">
      <alignment horizontal="right" vertical="center" shrinkToFit="1"/>
    </xf>
    <xf numFmtId="2" fontId="74" fillId="9" borderId="34" xfId="0" applyNumberFormat="1" applyFont="1" applyFill="1" applyBorder="1" applyAlignment="1">
      <alignment horizontal="right" vertical="center" shrinkToFit="1"/>
    </xf>
    <xf numFmtId="0" fontId="77" fillId="9" borderId="0" xfId="0" applyFont="1" applyFill="1">
      <alignment vertical="center"/>
    </xf>
    <xf numFmtId="2" fontId="74" fillId="9" borderId="0" xfId="0" applyNumberFormat="1" applyFont="1" applyFill="1" applyAlignment="1">
      <alignment horizontal="right" vertical="center" shrinkToFit="1"/>
    </xf>
    <xf numFmtId="0" fontId="64" fillId="12" borderId="105" xfId="0" applyFont="1" applyFill="1" applyBorder="1" applyAlignment="1">
      <alignment horizontal="centerContinuous" vertical="center"/>
    </xf>
    <xf numFmtId="0" fontId="65" fillId="12" borderId="106" xfId="0" applyFont="1" applyFill="1" applyBorder="1" applyAlignment="1">
      <alignment horizontal="centerContinuous" vertical="center"/>
    </xf>
    <xf numFmtId="0" fontId="65" fillId="12" borderId="107" xfId="0" applyFont="1" applyFill="1" applyBorder="1" applyAlignment="1">
      <alignment horizontal="centerContinuous" vertical="center"/>
    </xf>
    <xf numFmtId="10" fontId="65" fillId="12" borderId="108" xfId="0" applyNumberFormat="1" applyFont="1" applyFill="1" applyBorder="1" applyAlignment="1">
      <alignment horizontal="centerContinuous" vertical="center"/>
    </xf>
    <xf numFmtId="0" fontId="65" fillId="12" borderId="108" xfId="0" applyFont="1" applyFill="1" applyBorder="1" applyAlignment="1">
      <alignment horizontal="centerContinuous" vertical="center"/>
    </xf>
    <xf numFmtId="0" fontId="65" fillId="12" borderId="109" xfId="0" applyFont="1" applyFill="1" applyBorder="1" applyAlignment="1">
      <alignment horizontal="centerContinuous" vertical="center"/>
    </xf>
    <xf numFmtId="0" fontId="69" fillId="12" borderId="62" xfId="0" applyFont="1" applyFill="1" applyBorder="1" applyAlignment="1">
      <alignment horizontal="left" vertical="center" wrapText="1"/>
    </xf>
    <xf numFmtId="178" fontId="59" fillId="15" borderId="122" xfId="1" applyFont="1" applyFill="1" applyBorder="1" applyAlignment="1" applyProtection="1">
      <alignment horizontal="right" vertical="center" shrinkToFit="1"/>
    </xf>
    <xf numFmtId="0" fontId="69" fillId="12" borderId="61" xfId="0" applyFont="1" applyFill="1" applyBorder="1" applyAlignment="1">
      <alignment horizontal="left" vertical="center" wrapText="1"/>
    </xf>
    <xf numFmtId="189" fontId="59" fillId="15" borderId="117" xfId="0" applyNumberFormat="1" applyFont="1" applyFill="1" applyBorder="1" applyAlignment="1">
      <alignment horizontal="right" vertical="center" shrinkToFit="1"/>
    </xf>
    <xf numFmtId="0" fontId="78" fillId="0" borderId="0" xfId="9" applyFont="1" applyProtection="1">
      <alignment vertical="center"/>
    </xf>
    <xf numFmtId="178" fontId="59" fillId="15" borderId="91" xfId="0" applyNumberFormat="1" applyFont="1" applyFill="1" applyBorder="1" applyAlignment="1">
      <alignment horizontal="right" vertical="center" shrinkToFit="1"/>
    </xf>
    <xf numFmtId="178" fontId="59" fillId="15" borderId="3" xfId="0" applyNumberFormat="1" applyFont="1" applyFill="1" applyBorder="1" applyAlignment="1">
      <alignment horizontal="right" vertical="center" shrinkToFit="1"/>
    </xf>
    <xf numFmtId="178" fontId="59" fillId="15" borderId="10" xfId="0" applyNumberFormat="1" applyFont="1" applyFill="1" applyBorder="1" applyAlignment="1">
      <alignment horizontal="right" vertical="center" shrinkToFit="1"/>
    </xf>
    <xf numFmtId="178" fontId="59" fillId="15" borderId="115" xfId="0" applyNumberFormat="1" applyFont="1" applyFill="1" applyBorder="1" applyAlignment="1">
      <alignment horizontal="right" vertical="center" shrinkToFit="1"/>
    </xf>
    <xf numFmtId="178" fontId="59" fillId="15" borderId="13" xfId="0" applyNumberFormat="1" applyFont="1" applyFill="1" applyBorder="1" applyAlignment="1">
      <alignment horizontal="right" vertical="center" shrinkToFit="1"/>
    </xf>
    <xf numFmtId="178" fontId="75" fillId="15" borderId="10" xfId="0" applyNumberFormat="1" applyFont="1" applyFill="1" applyBorder="1" applyAlignment="1">
      <alignment horizontal="centerContinuous" vertical="center" wrapText="1" shrinkToFit="1"/>
    </xf>
    <xf numFmtId="186" fontId="59" fillId="13" borderId="118" xfId="2" applyNumberFormat="1" applyFont="1" applyFill="1" applyBorder="1" applyAlignment="1" applyProtection="1">
      <alignment horizontal="justify" vertical="center" shrinkToFit="1"/>
    </xf>
    <xf numFmtId="178" fontId="71" fillId="15" borderId="115" xfId="0" applyNumberFormat="1" applyFont="1" applyFill="1" applyBorder="1" applyAlignment="1">
      <alignment horizontal="centerContinuous" vertical="center" shrinkToFit="1"/>
    </xf>
    <xf numFmtId="178" fontId="76" fillId="15" borderId="3" xfId="0" applyNumberFormat="1" applyFont="1" applyFill="1" applyBorder="1" applyAlignment="1">
      <alignment horizontal="centerContinuous" vertical="center" shrinkToFit="1"/>
    </xf>
    <xf numFmtId="178" fontId="76" fillId="15" borderId="13" xfId="0" applyNumberFormat="1" applyFont="1" applyFill="1" applyBorder="1" applyAlignment="1">
      <alignment horizontal="centerContinuous" vertical="center" shrinkToFit="1"/>
    </xf>
    <xf numFmtId="191" fontId="76" fillId="15" borderId="10" xfId="2" applyNumberFormat="1" applyFont="1" applyFill="1" applyBorder="1" applyAlignment="1" applyProtection="1">
      <alignment horizontal="right" vertical="center" shrinkToFit="1"/>
    </xf>
    <xf numFmtId="191" fontId="76" fillId="15" borderId="115" xfId="2" applyNumberFormat="1" applyFont="1" applyFill="1" applyBorder="1" applyAlignment="1" applyProtection="1">
      <alignment horizontal="right" vertical="center" shrinkToFit="1"/>
    </xf>
    <xf numFmtId="191" fontId="76" fillId="15" borderId="3" xfId="2" applyNumberFormat="1" applyFont="1" applyFill="1" applyBorder="1" applyAlignment="1" applyProtection="1">
      <alignment horizontal="right" vertical="center" shrinkToFit="1"/>
    </xf>
    <xf numFmtId="191" fontId="76" fillId="15" borderId="13" xfId="2" applyNumberFormat="1" applyFont="1" applyFill="1" applyBorder="1" applyAlignment="1" applyProtection="1">
      <alignment horizontal="right" vertical="center" shrinkToFit="1"/>
    </xf>
    <xf numFmtId="191" fontId="41" fillId="0" borderId="0" xfId="0" applyNumberFormat="1" applyFont="1">
      <alignment vertical="center"/>
    </xf>
    <xf numFmtId="186" fontId="59" fillId="13" borderId="119" xfId="2" applyNumberFormat="1" applyFont="1" applyFill="1" applyBorder="1" applyAlignment="1" applyProtection="1">
      <alignment horizontal="justify" vertical="center" shrinkToFit="1"/>
    </xf>
    <xf numFmtId="191" fontId="76" fillId="15" borderId="44" xfId="2" applyNumberFormat="1" applyFont="1" applyFill="1" applyBorder="1" applyAlignment="1" applyProtection="1">
      <alignment horizontal="right" vertical="center" shrinkToFit="1"/>
    </xf>
    <xf numFmtId="191" fontId="76" fillId="15" borderId="47" xfId="2" applyNumberFormat="1" applyFont="1" applyFill="1" applyBorder="1" applyAlignment="1" applyProtection="1">
      <alignment horizontal="right" vertical="center" shrinkToFit="1"/>
    </xf>
    <xf numFmtId="191" fontId="76" fillId="15" borderId="93" xfId="2" applyNumberFormat="1" applyFont="1" applyFill="1" applyBorder="1" applyAlignment="1" applyProtection="1">
      <alignment horizontal="right" vertical="center" shrinkToFit="1"/>
    </xf>
    <xf numFmtId="0" fontId="80" fillId="12" borderId="71" xfId="0" applyFont="1" applyFill="1" applyBorder="1" applyAlignment="1">
      <alignment horizontal="left" vertical="center" wrapText="1"/>
    </xf>
    <xf numFmtId="0" fontId="79" fillId="13" borderId="94" xfId="0" applyFont="1" applyFill="1" applyBorder="1" applyAlignment="1">
      <alignment horizontal="justify" vertical="center" shrinkToFit="1"/>
    </xf>
    <xf numFmtId="0" fontId="79" fillId="13" borderId="99" xfId="0" applyFont="1" applyFill="1" applyBorder="1" applyAlignment="1">
      <alignment horizontal="justify" vertical="center" shrinkToFit="1"/>
    </xf>
    <xf numFmtId="0" fontId="79" fillId="13" borderId="75" xfId="0" applyFont="1" applyFill="1" applyBorder="1" applyAlignment="1">
      <alignment horizontal="justify" vertical="center" shrinkToFit="1"/>
    </xf>
    <xf numFmtId="0" fontId="73" fillId="9" borderId="0" xfId="0" applyFont="1" applyFill="1" applyAlignment="1">
      <alignment horizontal="left" vertical="center" wrapText="1"/>
    </xf>
    <xf numFmtId="0" fontId="79" fillId="9" borderId="0" xfId="0" applyFont="1" applyFill="1" applyAlignment="1">
      <alignment horizontal="justify" vertical="center" shrinkToFit="1"/>
    </xf>
    <xf numFmtId="2" fontId="74" fillId="19" borderId="123" xfId="0" applyNumberFormat="1" applyFont="1" applyFill="1" applyBorder="1" applyAlignment="1">
      <alignment vertical="center" wrapText="1" shrinkToFit="1"/>
    </xf>
    <xf numFmtId="2" fontId="92" fillId="9" borderId="0" xfId="0" applyNumberFormat="1" applyFont="1" applyFill="1" applyAlignment="1">
      <alignment vertical="center" shrinkToFit="1"/>
    </xf>
    <xf numFmtId="2" fontId="74" fillId="9" borderId="0" xfId="0" applyNumberFormat="1" applyFont="1" applyFill="1" applyAlignment="1">
      <alignment vertical="center" wrapText="1" shrinkToFit="1"/>
    </xf>
    <xf numFmtId="191" fontId="41" fillId="9" borderId="0" xfId="0" applyNumberFormat="1" applyFont="1" applyFill="1">
      <alignment vertical="center"/>
    </xf>
    <xf numFmtId="0" fontId="93" fillId="0" borderId="0" xfId="0" applyFont="1">
      <alignment vertical="center"/>
    </xf>
    <xf numFmtId="0" fontId="53" fillId="0" borderId="0" xfId="0" applyFont="1">
      <alignment vertical="center"/>
    </xf>
    <xf numFmtId="10" fontId="53" fillId="0" borderId="0" xfId="0" applyNumberFormat="1" applyFont="1">
      <alignment vertical="center"/>
    </xf>
    <xf numFmtId="0" fontId="94" fillId="0" borderId="0" xfId="0" applyFont="1">
      <alignment vertical="center"/>
    </xf>
    <xf numFmtId="0" fontId="94" fillId="0" borderId="0" xfId="0" applyFont="1" applyAlignment="1">
      <alignment horizontal="left" vertical="center"/>
    </xf>
    <xf numFmtId="0" fontId="96" fillId="0" borderId="0" xfId="0" applyFont="1">
      <alignment vertical="center"/>
    </xf>
    <xf numFmtId="189" fontId="70" fillId="0" borderId="117" xfId="0" applyNumberFormat="1" applyFont="1" applyBorder="1" applyAlignment="1" applyProtection="1">
      <alignment horizontal="right" vertical="center" shrinkToFit="1"/>
      <protection locked="0"/>
    </xf>
    <xf numFmtId="189" fontId="70" fillId="0" borderId="46" xfId="0" applyNumberFormat="1" applyFont="1" applyBorder="1" applyAlignment="1" applyProtection="1">
      <alignment horizontal="right" vertical="center" shrinkToFit="1"/>
      <protection locked="0"/>
    </xf>
    <xf numFmtId="189" fontId="70" fillId="0" borderId="48" xfId="0" applyNumberFormat="1" applyFont="1" applyBorder="1" applyAlignment="1" applyProtection="1">
      <alignment horizontal="right" vertical="center" shrinkToFit="1"/>
      <protection locked="0"/>
    </xf>
    <xf numFmtId="189" fontId="70" fillId="0" borderId="104" xfId="0" applyNumberFormat="1" applyFont="1" applyBorder="1" applyAlignment="1" applyProtection="1">
      <alignment horizontal="right" vertical="center" shrinkToFit="1"/>
      <protection locked="0"/>
    </xf>
    <xf numFmtId="189" fontId="70" fillId="0" borderId="115" xfId="0" applyNumberFormat="1" applyFont="1" applyBorder="1" applyAlignment="1" applyProtection="1">
      <alignment horizontal="right" vertical="center" shrinkToFit="1"/>
      <protection locked="0"/>
    </xf>
    <xf numFmtId="189" fontId="70" fillId="0" borderId="3" xfId="0" applyNumberFormat="1" applyFont="1" applyBorder="1" applyAlignment="1" applyProtection="1">
      <alignment horizontal="right" vertical="center" shrinkToFit="1"/>
      <protection locked="0"/>
    </xf>
    <xf numFmtId="189" fontId="70" fillId="0" borderId="13" xfId="0" applyNumberFormat="1" applyFont="1" applyBorder="1" applyAlignment="1" applyProtection="1">
      <alignment horizontal="right" vertical="center" shrinkToFit="1"/>
      <protection locked="0"/>
    </xf>
    <xf numFmtId="178" fontId="70" fillId="0" borderId="96" xfId="1" applyFont="1" applyFill="1" applyBorder="1" applyAlignment="1" applyProtection="1">
      <alignment horizontal="right" vertical="center" shrinkToFit="1"/>
      <protection locked="0"/>
    </xf>
    <xf numFmtId="178" fontId="70" fillId="0" borderId="48" xfId="1" applyFont="1" applyFill="1" applyBorder="1" applyAlignment="1" applyProtection="1">
      <alignment horizontal="right" vertical="center" shrinkToFit="1"/>
      <protection locked="0"/>
    </xf>
    <xf numFmtId="178" fontId="70" fillId="0" borderId="38" xfId="1" applyFont="1" applyFill="1" applyBorder="1" applyAlignment="1" applyProtection="1">
      <alignment horizontal="right" vertical="center" shrinkToFit="1"/>
      <protection locked="0"/>
    </xf>
    <xf numFmtId="189" fontId="70" fillId="0" borderId="91" xfId="0" applyNumberFormat="1" applyFont="1" applyBorder="1" applyAlignment="1" applyProtection="1">
      <alignment horizontal="right" vertical="center" shrinkToFit="1"/>
      <protection locked="0"/>
    </xf>
    <xf numFmtId="189" fontId="70" fillId="0" borderId="10" xfId="0" applyNumberFormat="1" applyFont="1" applyBorder="1" applyAlignment="1" applyProtection="1">
      <alignment horizontal="right" vertical="center" shrinkToFit="1"/>
      <protection locked="0"/>
    </xf>
    <xf numFmtId="178" fontId="70" fillId="0" borderId="46" xfId="1" applyFont="1" applyFill="1" applyBorder="1" applyAlignment="1" applyProtection="1">
      <alignment horizontal="right" vertical="center" shrinkToFit="1"/>
      <protection locked="0"/>
    </xf>
    <xf numFmtId="178" fontId="70" fillId="0" borderId="104" xfId="1" applyFont="1" applyFill="1" applyBorder="1" applyAlignment="1" applyProtection="1">
      <alignment horizontal="right" vertical="center" shrinkToFit="1"/>
      <protection locked="0"/>
    </xf>
    <xf numFmtId="0" fontId="67" fillId="0" borderId="3" xfId="0" applyFont="1" applyBorder="1" applyAlignment="1" applyProtection="1">
      <alignment horizontal="center" vertical="center"/>
      <protection locked="0"/>
    </xf>
    <xf numFmtId="192" fontId="67" fillId="9" borderId="3" xfId="0" applyNumberFormat="1" applyFont="1" applyFill="1" applyBorder="1" applyAlignment="1" applyProtection="1">
      <alignment horizontal="center" vertical="center"/>
      <protection locked="0"/>
    </xf>
    <xf numFmtId="2" fontId="92" fillId="9" borderId="0" xfId="0" applyNumberFormat="1" applyFont="1" applyFill="1" applyAlignment="1">
      <alignment horizontal="left" vertical="center" shrinkToFit="1"/>
    </xf>
    <xf numFmtId="0" fontId="41" fillId="0" borderId="56" xfId="0" applyFont="1" applyBorder="1" applyAlignment="1">
      <alignment horizontal="center" vertical="center"/>
    </xf>
    <xf numFmtId="0" fontId="80" fillId="12" borderId="72" xfId="0" applyFont="1" applyFill="1" applyBorder="1" applyAlignment="1">
      <alignment horizontal="left" vertical="center" wrapText="1"/>
    </xf>
    <xf numFmtId="0" fontId="80" fillId="12" borderId="55" xfId="0" applyFont="1" applyFill="1" applyBorder="1" applyAlignment="1">
      <alignment horizontal="left" vertical="center" wrapText="1"/>
    </xf>
    <xf numFmtId="0" fontId="80" fillId="12" borderId="62" xfId="0" applyFont="1" applyFill="1" applyBorder="1" applyAlignment="1">
      <alignment horizontal="left" vertical="center" wrapText="1"/>
    </xf>
    <xf numFmtId="186" fontId="59" fillId="13" borderId="92" xfId="2" applyNumberFormat="1" applyFont="1" applyFill="1" applyBorder="1" applyAlignment="1" applyProtection="1">
      <alignment horizontal="center" vertical="center" shrinkToFit="1"/>
    </xf>
    <xf numFmtId="186" fontId="83" fillId="13" borderId="100" xfId="2" applyNumberFormat="1" applyFont="1" applyFill="1" applyBorder="1" applyAlignment="1" applyProtection="1">
      <alignment horizontal="center" vertical="center" shrinkToFit="1"/>
    </xf>
    <xf numFmtId="0" fontId="40" fillId="0" borderId="0" xfId="0" applyFont="1" applyAlignment="1">
      <alignment horizontal="left" vertical="center"/>
    </xf>
    <xf numFmtId="0" fontId="38" fillId="0" borderId="0" xfId="0" applyFont="1">
      <alignment vertical="center"/>
    </xf>
    <xf numFmtId="0" fontId="39" fillId="0" borderId="0" xfId="0" applyFont="1">
      <alignment vertical="center"/>
    </xf>
    <xf numFmtId="182" fontId="4" fillId="0" borderId="51" xfId="0" applyNumberFormat="1" applyFont="1" applyBorder="1" applyAlignment="1" applyProtection="1">
      <alignment horizontal="center" vertical="center"/>
      <protection locked="0"/>
    </xf>
    <xf numFmtId="182" fontId="4" fillId="0" borderId="60" xfId="0" applyNumberFormat="1" applyFont="1" applyBorder="1" applyAlignment="1" applyProtection="1">
      <alignment horizontal="center" vertical="center"/>
      <protection locked="0"/>
    </xf>
    <xf numFmtId="182" fontId="4" fillId="0" borderId="52" xfId="0" applyNumberFormat="1" applyFont="1" applyBorder="1" applyAlignment="1" applyProtection="1">
      <alignment horizontal="center" vertical="center"/>
      <protection locked="0"/>
    </xf>
    <xf numFmtId="0" fontId="39" fillId="0" borderId="0" xfId="0" applyFont="1" applyAlignment="1">
      <alignment horizontal="center" vertical="center"/>
    </xf>
    <xf numFmtId="0" fontId="38" fillId="0" borderId="58" xfId="0" applyFont="1" applyBorder="1">
      <alignment vertical="center"/>
    </xf>
    <xf numFmtId="0" fontId="39" fillId="0" borderId="58" xfId="0" applyFont="1" applyBorder="1">
      <alignment vertical="center"/>
    </xf>
    <xf numFmtId="182" fontId="4" fillId="0" borderId="51" xfId="0" applyNumberFormat="1" applyFont="1" applyBorder="1" applyAlignment="1">
      <alignment horizontal="center" vertical="center"/>
    </xf>
    <xf numFmtId="182" fontId="4" fillId="0" borderId="52" xfId="0" applyNumberFormat="1" applyFont="1" applyBorder="1" applyAlignment="1">
      <alignment horizontal="center" vertical="center"/>
    </xf>
    <xf numFmtId="0" fontId="42" fillId="0" borderId="51" xfId="0" applyFont="1" applyBorder="1" applyAlignment="1" applyProtection="1">
      <alignment horizontal="center" vertical="center"/>
      <protection locked="0"/>
    </xf>
    <xf numFmtId="0" fontId="42" fillId="0" borderId="52" xfId="0" applyFont="1" applyBorder="1" applyAlignment="1" applyProtection="1">
      <alignment horizontal="center" vertical="center"/>
      <protection locked="0"/>
    </xf>
    <xf numFmtId="0" fontId="44" fillId="0" borderId="53" xfId="0" applyFont="1" applyBorder="1" applyAlignment="1" applyProtection="1">
      <alignment horizontal="left" vertical="top" wrapText="1"/>
      <protection locked="0"/>
    </xf>
    <xf numFmtId="0" fontId="41" fillId="0" borderId="49" xfId="0" applyFont="1" applyBorder="1" applyAlignment="1" applyProtection="1">
      <alignment horizontal="left" vertical="top" wrapText="1"/>
      <protection locked="0"/>
    </xf>
    <xf numFmtId="0" fontId="41" fillId="0" borderId="54" xfId="0" applyFont="1" applyBorder="1" applyAlignment="1" applyProtection="1">
      <alignment horizontal="left" vertical="top" wrapText="1"/>
      <protection locked="0"/>
    </xf>
    <xf numFmtId="0" fontId="41" fillId="0" borderId="55" xfId="0" applyFont="1" applyBorder="1" applyAlignment="1" applyProtection="1">
      <alignment horizontal="left" vertical="top" wrapText="1"/>
      <protection locked="0"/>
    </xf>
    <xf numFmtId="0" fontId="41" fillId="0" borderId="0" xfId="0" applyFont="1" applyAlignment="1" applyProtection="1">
      <alignment horizontal="left" vertical="top" wrapText="1"/>
      <protection locked="0"/>
    </xf>
    <xf numFmtId="0" fontId="41" fillId="0" borderId="56" xfId="0" applyFont="1" applyBorder="1" applyAlignment="1" applyProtection="1">
      <alignment horizontal="left" vertical="top" wrapText="1"/>
      <protection locked="0"/>
    </xf>
    <xf numFmtId="0" fontId="41" fillId="0" borderId="57" xfId="0" applyFont="1" applyBorder="1" applyAlignment="1" applyProtection="1">
      <alignment horizontal="left" vertical="top" wrapText="1"/>
      <protection locked="0"/>
    </xf>
    <xf numFmtId="0" fontId="41" fillId="0" borderId="58" xfId="0" applyFont="1" applyBorder="1" applyAlignment="1" applyProtection="1">
      <alignment horizontal="left" vertical="top" wrapText="1"/>
      <protection locked="0"/>
    </xf>
    <xf numFmtId="0" fontId="41" fillId="0" borderId="59" xfId="0" applyFont="1" applyBorder="1" applyAlignment="1" applyProtection="1">
      <alignment horizontal="left" vertical="top" wrapText="1"/>
      <protection locked="0"/>
    </xf>
    <xf numFmtId="0" fontId="41" fillId="0" borderId="0" xfId="0" applyFont="1" applyAlignment="1">
      <alignment horizontal="center" vertical="center"/>
    </xf>
    <xf numFmtId="185" fontId="28" fillId="0" borderId="51" xfId="0" applyNumberFormat="1" applyFont="1" applyBorder="1" applyAlignment="1">
      <alignment horizontal="center" vertical="center"/>
    </xf>
    <xf numFmtId="185" fontId="4" fillId="0" borderId="52" xfId="0" applyNumberFormat="1" applyFont="1" applyBorder="1" applyAlignment="1">
      <alignment horizontal="center" vertical="center"/>
    </xf>
    <xf numFmtId="0" fontId="25" fillId="4" borderId="47" xfId="0" applyFont="1" applyFill="1" applyBorder="1" applyAlignment="1">
      <alignment horizontal="center" vertical="center" shrinkToFit="1"/>
    </xf>
    <xf numFmtId="0" fontId="26" fillId="4" borderId="48" xfId="0" applyFont="1" applyFill="1" applyBorder="1" applyAlignment="1">
      <alignment vertical="center" shrinkToFit="1"/>
    </xf>
    <xf numFmtId="0" fontId="25" fillId="0" borderId="47" xfId="0" applyFont="1" applyBorder="1" applyAlignment="1">
      <alignment horizontal="center" vertical="center" shrinkToFit="1"/>
    </xf>
    <xf numFmtId="0" fontId="26" fillId="0" borderId="48" xfId="0" applyFont="1" applyBorder="1" applyAlignment="1">
      <alignment horizontal="center" vertical="center" shrinkToFit="1"/>
    </xf>
    <xf numFmtId="0" fontId="14" fillId="11" borderId="32" xfId="0" applyFont="1" applyFill="1" applyBorder="1" applyAlignment="1">
      <alignment vertical="center" shrinkToFit="1"/>
    </xf>
    <xf numFmtId="0" fontId="5" fillId="0" borderId="0" xfId="0" applyFont="1" applyAlignment="1">
      <alignment vertical="center" shrinkToFit="1"/>
    </xf>
    <xf numFmtId="0" fontId="3" fillId="0" borderId="0" xfId="0" applyFont="1" applyAlignment="1">
      <alignment horizontal="right" vertical="center"/>
    </xf>
    <xf numFmtId="0" fontId="3" fillId="0" borderId="30" xfId="0" applyFont="1" applyBorder="1" applyAlignment="1">
      <alignment horizontal="right" vertical="center"/>
    </xf>
    <xf numFmtId="0" fontId="14" fillId="6" borderId="0" xfId="0" applyFont="1" applyFill="1" applyAlignment="1">
      <alignment horizontal="right" vertical="center"/>
    </xf>
    <xf numFmtId="0" fontId="8" fillId="0" borderId="0" xfId="0" applyFont="1" applyAlignment="1">
      <alignment horizontal="right" vertical="center"/>
    </xf>
    <xf numFmtId="0" fontId="9" fillId="6" borderId="0" xfId="0" applyFont="1" applyFill="1" applyAlignment="1">
      <alignment horizontal="right" vertical="center"/>
    </xf>
    <xf numFmtId="0" fontId="9" fillId="0" borderId="0" xfId="0" applyFont="1" applyAlignment="1">
      <alignment horizontal="right" vertical="center"/>
    </xf>
    <xf numFmtId="0" fontId="18" fillId="0" borderId="0" xfId="0" applyFont="1">
      <alignment vertical="center"/>
    </xf>
    <xf numFmtId="0" fontId="18" fillId="0" borderId="36" xfId="0" applyFont="1" applyBorder="1">
      <alignment vertical="center"/>
    </xf>
    <xf numFmtId="0" fontId="25" fillId="3" borderId="47" xfId="0" applyFont="1" applyFill="1" applyBorder="1" applyAlignment="1">
      <alignment horizontal="center" vertical="center" shrinkToFit="1"/>
    </xf>
    <xf numFmtId="0" fontId="26" fillId="0" borderId="48" xfId="0" applyFont="1" applyBorder="1" applyAlignment="1">
      <alignment vertical="center" shrinkToFit="1"/>
    </xf>
    <xf numFmtId="0" fontId="21" fillId="11" borderId="32" xfId="0" applyFont="1" applyFill="1" applyBorder="1" applyAlignment="1">
      <alignment vertical="center" shrinkToFit="1"/>
    </xf>
    <xf numFmtId="0" fontId="22" fillId="0" borderId="0" xfId="0" applyFont="1" applyAlignment="1">
      <alignment vertical="center" shrinkToFit="1"/>
    </xf>
    <xf numFmtId="0" fontId="14" fillId="7" borderId="0" xfId="0" applyFont="1" applyFill="1" applyAlignment="1">
      <alignment horizontal="right" vertical="center"/>
    </xf>
    <xf numFmtId="0" fontId="9" fillId="7" borderId="0" xfId="0" applyFont="1" applyFill="1" applyAlignment="1">
      <alignment horizontal="right" vertical="center"/>
    </xf>
    <xf numFmtId="0" fontId="8" fillId="11" borderId="0" xfId="0" applyFont="1" applyFill="1" applyAlignment="1" applyProtection="1">
      <alignment vertical="center" wrapText="1"/>
      <protection locked="0"/>
    </xf>
    <xf numFmtId="0" fontId="18" fillId="0" borderId="45" xfId="0" applyFont="1" applyBorder="1">
      <alignment vertical="center"/>
    </xf>
    <xf numFmtId="0" fontId="8" fillId="11" borderId="49" xfId="0" applyFont="1" applyFill="1" applyBorder="1" applyAlignment="1" applyProtection="1">
      <alignment vertical="center" wrapText="1"/>
      <protection locked="0"/>
    </xf>
    <xf numFmtId="0" fontId="24" fillId="0" borderId="0" xfId="0" applyFont="1">
      <alignment vertical="center"/>
    </xf>
    <xf numFmtId="0" fontId="0" fillId="0" borderId="0" xfId="0">
      <alignment vertical="center"/>
    </xf>
    <xf numFmtId="0" fontId="30" fillId="9" borderId="31" xfId="0" applyFont="1" applyFill="1" applyBorder="1" applyAlignment="1" applyProtection="1">
      <alignment horizontal="left" vertical="center" wrapText="1"/>
      <protection locked="0"/>
    </xf>
    <xf numFmtId="0" fontId="30" fillId="9" borderId="32" xfId="0" applyFont="1" applyFill="1" applyBorder="1" applyAlignment="1" applyProtection="1">
      <alignment horizontal="left" vertical="center" wrapText="1"/>
      <protection locked="0"/>
    </xf>
    <xf numFmtId="0" fontId="30" fillId="9" borderId="44" xfId="0" applyFont="1" applyFill="1" applyBorder="1" applyAlignment="1" applyProtection="1">
      <alignment horizontal="left" vertical="center" wrapText="1"/>
      <protection locked="0"/>
    </xf>
    <xf numFmtId="0" fontId="30" fillId="9" borderId="34" xfId="0" applyFont="1" applyFill="1" applyBorder="1" applyAlignment="1" applyProtection="1">
      <alignment horizontal="left" vertical="center" wrapText="1"/>
      <protection locked="0"/>
    </xf>
    <xf numFmtId="0" fontId="30" fillId="9" borderId="0" xfId="0" applyFont="1" applyFill="1" applyAlignment="1" applyProtection="1">
      <alignment horizontal="left" vertical="center" wrapText="1"/>
      <protection locked="0"/>
    </xf>
    <xf numFmtId="0" fontId="30" fillId="9" borderId="45" xfId="0" applyFont="1" applyFill="1" applyBorder="1" applyAlignment="1" applyProtection="1">
      <alignment horizontal="left" vertical="center" wrapText="1"/>
      <protection locked="0"/>
    </xf>
    <xf numFmtId="0" fontId="30" fillId="9" borderId="38" xfId="0" applyFont="1" applyFill="1" applyBorder="1" applyAlignment="1" applyProtection="1">
      <alignment horizontal="left" vertical="center" wrapText="1"/>
      <protection locked="0"/>
    </xf>
    <xf numFmtId="0" fontId="30" fillId="9" borderId="39" xfId="0" applyFont="1" applyFill="1" applyBorder="1" applyAlignment="1" applyProtection="1">
      <alignment horizontal="left" vertical="center" wrapText="1"/>
      <protection locked="0"/>
    </xf>
    <xf numFmtId="0" fontId="30" fillId="9" borderId="46" xfId="0" applyFont="1" applyFill="1" applyBorder="1" applyAlignment="1" applyProtection="1">
      <alignment horizontal="left" vertical="center" wrapText="1"/>
      <protection locked="0"/>
    </xf>
  </cellXfs>
  <cellStyles count="10">
    <cellStyle name="ハイパーリンク" xfId="9" builtinId="8"/>
    <cellStyle name="桁区切り" xfId="2" builtinId="6"/>
    <cellStyle name="通貨 2" xfId="1" xr:uid="{34366B10-73A7-496F-A2A8-40F84DF2D024}"/>
    <cellStyle name="通貨 3 2 2" xfId="8" xr:uid="{A82D6EEC-2F83-492F-9279-954D80198D31}"/>
    <cellStyle name="標準" xfId="0" builtinId="0"/>
    <cellStyle name="標準 2" xfId="3" xr:uid="{4E05DC9C-4A7D-4373-9D51-FB1DF65C5E95}"/>
    <cellStyle name="標準 2 2" xfId="6" xr:uid="{140173D8-A256-45D8-A04C-3E34173A5178}"/>
    <cellStyle name="標準 2 3 2" xfId="7" xr:uid="{017C3B91-481A-4C27-A1DC-7CB7F412EED1}"/>
    <cellStyle name="標準 29 3 3 3 2" xfId="4" xr:uid="{183B456A-A571-4D56-AE50-C534DF999CBA}"/>
    <cellStyle name="標準 3 3 3" xfId="5" xr:uid="{273DD01B-519C-4992-9FA3-E290586F2BD5}"/>
  </cellStyles>
  <dxfs count="437">
    <dxf>
      <font>
        <color theme="1" tint="0.34998626667073579"/>
      </font>
      <fill>
        <patternFill>
          <bgColor theme="0" tint="-0.499984740745262"/>
        </patternFill>
      </fill>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vertical/>
        <horizontal/>
      </border>
    </dxf>
    <dxf>
      <border>
        <left style="thin">
          <color auto="1"/>
        </left>
      </border>
    </dxf>
    <dxf>
      <border>
        <left style="thin">
          <color auto="1"/>
        </left>
        <vertical/>
        <horizontal/>
      </border>
    </dxf>
    <dxf>
      <border>
        <left style="thin">
          <color auto="1"/>
        </left>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fill>
        <patternFill>
          <bgColor rgb="FFFFFAF5"/>
        </patternFill>
      </fill>
    </dxf>
    <dxf>
      <fill>
        <patternFill>
          <bgColor theme="6" tint="0.59996337778862885"/>
        </patternFill>
      </fill>
    </dxf>
    <dxf>
      <font>
        <color rgb="FFC00000"/>
      </font>
    </dxf>
    <dxf>
      <fill>
        <patternFill>
          <bgColor rgb="FFFFFAF5"/>
        </patternFill>
      </fill>
    </dxf>
    <dxf>
      <fill>
        <patternFill>
          <bgColor rgb="FFFFFAF5"/>
        </patternFill>
      </fill>
    </dxf>
    <dxf>
      <fill>
        <patternFill>
          <bgColor theme="4" tint="0.79998168889431442"/>
        </patternFill>
      </fill>
    </dxf>
    <dxf>
      <fill>
        <patternFill>
          <bgColor theme="0"/>
        </patternFill>
      </fill>
    </dxf>
    <dxf>
      <fill>
        <patternFill>
          <bgColor rgb="FFFFFAF5"/>
        </patternFill>
      </fill>
    </dxf>
    <dxf>
      <fill>
        <patternFill>
          <bgColor rgb="FFFFFAF5"/>
        </patternFill>
      </fill>
    </dxf>
    <dxf>
      <fill>
        <patternFill>
          <bgColor theme="6" tint="0.79998168889431442"/>
        </patternFill>
      </fill>
    </dxf>
  </dxfs>
  <tableStyles count="0" defaultTableStyle="TableStyleMedium2" defaultPivotStyle="PivotStyleLight16"/>
  <colors>
    <mruColors>
      <color rgb="FFFFFF65"/>
      <color rgb="FFFBBEBB"/>
      <color rgb="FFECF2F8"/>
      <color rgb="FF5283BE"/>
      <color rgb="FF4376B3"/>
      <color rgb="FFDDE9F7"/>
      <color rgb="FFD3E9FB"/>
      <color rgb="FFE5F8FB"/>
      <color rgb="FFFBEBF9"/>
      <color rgb="FFFBEE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O$4"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863710</xdr:colOff>
      <xdr:row>7</xdr:row>
      <xdr:rowOff>55727</xdr:rowOff>
    </xdr:from>
    <xdr:to>
      <xdr:col>8</xdr:col>
      <xdr:colOff>716018</xdr:colOff>
      <xdr:row>8</xdr:row>
      <xdr:rowOff>505592</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1219862" y="1422357"/>
          <a:ext cx="4093004" cy="549257"/>
        </a:xfrm>
        <a:prstGeom prst="wedgeRectCallout">
          <a:avLst>
            <a:gd name="adj1" fmla="val -22832"/>
            <a:gd name="adj2" fmla="val 76443"/>
          </a:avLst>
        </a:prstGeom>
        <a:solidFill>
          <a:schemeClr val="accent3">
            <a:lumMod val="60000"/>
            <a:lumOff val="40000"/>
          </a:schemeClr>
        </a:solidFill>
        <a:ln>
          <a:solidFill>
            <a:schemeClr val="accent3">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C00000"/>
              </a:solidFill>
              <a:latin typeface="+mn-ea"/>
              <a:ea typeface="+mn-ea"/>
            </a:rPr>
            <a:t>設備導入前の</a:t>
          </a:r>
          <a:r>
            <a:rPr kumimoji="1" lang="ja-JP" altLang="en-US" sz="1000" b="1">
              <a:solidFill>
                <a:srgbClr val="C00000"/>
              </a:solidFill>
              <a:latin typeface="+mn-ea"/>
              <a:ea typeface="+mn-ea"/>
            </a:rPr>
            <a:t>「１日あたりの人手による作業時間」</a:t>
          </a:r>
          <a:r>
            <a:rPr kumimoji="1" lang="ja-JP" altLang="en-US" sz="900" b="1">
              <a:solidFill>
                <a:srgbClr val="C00000"/>
              </a:solidFill>
              <a:latin typeface="+mn-ea"/>
              <a:ea typeface="+mn-ea"/>
            </a:rPr>
            <a:t>を入力してください。</a:t>
          </a:r>
        </a:p>
        <a:p>
          <a:pPr algn="l"/>
          <a:r>
            <a:rPr kumimoji="1" lang="ja-JP" altLang="en-US" sz="900" b="1" u="sng">
              <a:solidFill>
                <a:srgbClr val="C00000"/>
              </a:solidFill>
              <a:latin typeface="+mn-ea"/>
              <a:ea typeface="+mn-ea"/>
            </a:rPr>
            <a:t>機械・装置等の設備が自動で行う工程・作業は、記載しないでくさい。</a:t>
          </a:r>
        </a:p>
        <a:p>
          <a:pPr algn="l"/>
          <a:endParaRPr kumimoji="1" lang="ja-JP" altLang="en-US" sz="900" b="1">
            <a:solidFill>
              <a:srgbClr val="C00000"/>
            </a:solidFill>
            <a:latin typeface="+mn-ea"/>
            <a:ea typeface="+mn-ea"/>
          </a:endParaRPr>
        </a:p>
      </xdr:txBody>
    </xdr:sp>
    <xdr:clientData/>
  </xdr:twoCellAnchor>
  <xdr:twoCellAnchor>
    <xdr:from>
      <xdr:col>8</xdr:col>
      <xdr:colOff>1008227</xdr:colOff>
      <xdr:row>7</xdr:row>
      <xdr:rowOff>55727</xdr:rowOff>
    </xdr:from>
    <xdr:to>
      <xdr:col>11</xdr:col>
      <xdr:colOff>985346</xdr:colOff>
      <xdr:row>8</xdr:row>
      <xdr:rowOff>505592</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5613072" y="1415503"/>
          <a:ext cx="4095860" cy="548399"/>
        </a:xfrm>
        <a:prstGeom prst="wedgeRectCallout">
          <a:avLst>
            <a:gd name="adj1" fmla="val -22832"/>
            <a:gd name="adj2" fmla="val 76443"/>
          </a:avLst>
        </a:prstGeom>
        <a:solidFill>
          <a:schemeClr val="accent1">
            <a:lumMod val="60000"/>
            <a:lumOff val="40000"/>
          </a:schemeClr>
        </a:solidFill>
        <a:ln>
          <a:solidFill>
            <a:schemeClr val="accent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C00000"/>
              </a:solidFill>
              <a:latin typeface="+mn-ea"/>
              <a:ea typeface="+mn-ea"/>
            </a:rPr>
            <a:t>設備導入後の</a:t>
          </a:r>
          <a:r>
            <a:rPr kumimoji="1" lang="ja-JP" altLang="en-US" sz="1000" b="1">
              <a:solidFill>
                <a:srgbClr val="C00000"/>
              </a:solidFill>
              <a:latin typeface="+mn-ea"/>
              <a:ea typeface="+mn-ea"/>
            </a:rPr>
            <a:t>「１日あたりの人手による作業時間」</a:t>
          </a:r>
          <a:r>
            <a:rPr kumimoji="1" lang="ja-JP" altLang="en-US" sz="900" b="1">
              <a:solidFill>
                <a:srgbClr val="C00000"/>
              </a:solidFill>
              <a:latin typeface="+mn-ea"/>
              <a:ea typeface="+mn-ea"/>
            </a:rPr>
            <a:t>を入力してください。</a:t>
          </a:r>
        </a:p>
        <a:p>
          <a:pPr algn="l"/>
          <a:r>
            <a:rPr kumimoji="1" lang="ja-JP" altLang="en-US" sz="900" b="1" u="sng">
              <a:solidFill>
                <a:srgbClr val="C00000"/>
              </a:solidFill>
              <a:latin typeface="+mn-ea"/>
              <a:ea typeface="+mn-ea"/>
            </a:rPr>
            <a:t>機械・装置等の設備が自動で行う工程・作業は、記載しないでくさい。</a:t>
          </a:r>
        </a:p>
        <a:p>
          <a:pPr algn="l"/>
          <a:endParaRPr kumimoji="1" lang="ja-JP" altLang="en-US" sz="900" b="1">
            <a:solidFill>
              <a:srgbClr val="C00000"/>
            </a:solidFill>
            <a:latin typeface="+mn-ea"/>
            <a:ea typeface="+mn-ea"/>
          </a:endParaRPr>
        </a:p>
      </xdr:txBody>
    </xdr:sp>
    <xdr:clientData/>
  </xdr:twoCellAnchor>
  <xdr:twoCellAnchor>
    <xdr:from>
      <xdr:col>16</xdr:col>
      <xdr:colOff>486854</xdr:colOff>
      <xdr:row>72</xdr:row>
      <xdr:rowOff>56236</xdr:rowOff>
    </xdr:from>
    <xdr:to>
      <xdr:col>30</xdr:col>
      <xdr:colOff>59456</xdr:colOff>
      <xdr:row>119</xdr:row>
      <xdr:rowOff>92404</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11403332" y="16919627"/>
          <a:ext cx="8733167" cy="10936081"/>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16</xdr:col>
      <xdr:colOff>487597</xdr:colOff>
      <xdr:row>22</xdr:row>
      <xdr:rowOff>188708</xdr:rowOff>
    </xdr:from>
    <xdr:to>
      <xdr:col>30</xdr:col>
      <xdr:colOff>41702</xdr:colOff>
      <xdr:row>71</xdr:row>
      <xdr:rowOff>191722</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2"/>
        <a:srcRect r="1004"/>
        <a:stretch/>
      </xdr:blipFill>
      <xdr:spPr>
        <a:xfrm>
          <a:off x="11404075" y="5448165"/>
          <a:ext cx="8714670" cy="1137503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16</xdr:col>
      <xdr:colOff>493060</xdr:colOff>
      <xdr:row>0</xdr:row>
      <xdr:rowOff>156882</xdr:rowOff>
    </xdr:from>
    <xdr:to>
      <xdr:col>30</xdr:col>
      <xdr:colOff>44825</xdr:colOff>
      <xdr:row>21</xdr:row>
      <xdr:rowOff>158690</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3"/>
        <a:stretch>
          <a:fillRect/>
        </a:stretch>
      </xdr:blipFill>
      <xdr:spPr>
        <a:xfrm>
          <a:off x="11452413" y="156882"/>
          <a:ext cx="9121588" cy="506686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452211</xdr:colOff>
      <xdr:row>1</xdr:row>
      <xdr:rowOff>13607</xdr:rowOff>
    </xdr:from>
    <xdr:to>
      <xdr:col>37</xdr:col>
      <xdr:colOff>49207</xdr:colOff>
      <xdr:row>95</xdr:row>
      <xdr:rowOff>203560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10970532" y="312964"/>
          <a:ext cx="8087854" cy="907541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762000</xdr:colOff>
      <xdr:row>6</xdr:row>
      <xdr:rowOff>233794</xdr:rowOff>
    </xdr:from>
    <xdr:to>
      <xdr:col>4</xdr:col>
      <xdr:colOff>136940</xdr:colOff>
      <xdr:row>8</xdr:row>
      <xdr:rowOff>298939</xdr:rowOff>
    </xdr:to>
    <xdr:sp macro="" textlink="">
      <xdr:nvSpPr>
        <xdr:cNvPr id="5" name="吹き出し: 四角形 4">
          <a:extLst>
            <a:ext uri="{FF2B5EF4-FFF2-40B4-BE49-F238E27FC236}">
              <a16:creationId xmlns:a16="http://schemas.microsoft.com/office/drawing/2014/main" id="{00000000-0008-0000-0300-000005000000}"/>
            </a:ext>
          </a:extLst>
        </xdr:cNvPr>
        <xdr:cNvSpPr/>
      </xdr:nvSpPr>
      <xdr:spPr>
        <a:xfrm>
          <a:off x="961292" y="1517471"/>
          <a:ext cx="1795756" cy="944376"/>
        </a:xfrm>
        <a:prstGeom prst="wedgeRectCallout">
          <a:avLst>
            <a:gd name="adj1" fmla="val -19404"/>
            <a:gd name="adj2" fmla="val -7266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kern="1200"/>
            <a:t>補助対象額以外の要素も含めた</a:t>
          </a:r>
          <a:endParaRPr kumimoji="1" lang="en-US" altLang="ja-JP" sz="900" kern="1200"/>
        </a:p>
        <a:p>
          <a:pPr algn="l"/>
          <a:r>
            <a:rPr kumimoji="1" lang="ja-JP" altLang="en-US" sz="900" b="1" u="sng" kern="1200"/>
            <a:t>投資総額を税込金額</a:t>
          </a:r>
          <a:r>
            <a:rPr kumimoji="1" lang="ja-JP" altLang="en-US" sz="900" kern="1200"/>
            <a:t>で入力</a:t>
          </a:r>
          <a:endParaRPr kumimoji="1" lang="en-US" altLang="ja-JP" sz="900" kern="1200"/>
        </a:p>
      </xdr:txBody>
    </xdr:sp>
    <xdr:clientData/>
  </xdr:twoCellAnchor>
  <xdr:twoCellAnchor>
    <xdr:from>
      <xdr:col>6</xdr:col>
      <xdr:colOff>367252</xdr:colOff>
      <xdr:row>6</xdr:row>
      <xdr:rowOff>226173</xdr:rowOff>
    </xdr:from>
    <xdr:to>
      <xdr:col>9</xdr:col>
      <xdr:colOff>96323</xdr:colOff>
      <xdr:row>10</xdr:row>
      <xdr:rowOff>373869</xdr:rowOff>
    </xdr:to>
    <xdr:sp macro="" textlink="">
      <xdr:nvSpPr>
        <xdr:cNvPr id="7" name="吹き出し: 四角形 6">
          <a:extLst>
            <a:ext uri="{FF2B5EF4-FFF2-40B4-BE49-F238E27FC236}">
              <a16:creationId xmlns:a16="http://schemas.microsoft.com/office/drawing/2014/main" id="{00000000-0008-0000-0300-000007000000}"/>
            </a:ext>
          </a:extLst>
        </xdr:cNvPr>
        <xdr:cNvSpPr/>
      </xdr:nvSpPr>
      <xdr:spPr>
        <a:xfrm>
          <a:off x="4218283" y="1509850"/>
          <a:ext cx="1610625" cy="1906157"/>
        </a:xfrm>
        <a:prstGeom prst="wedgeRectCallout">
          <a:avLst>
            <a:gd name="adj1" fmla="val -21653"/>
            <a:gd name="adj2" fmla="val -6105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900" b="1" u="sng" kern="1200"/>
            <a:t>当該事業</a:t>
          </a:r>
          <a:r>
            <a:rPr kumimoji="1" lang="ja-JP" altLang="en-US" sz="900" kern="1200"/>
            <a:t>の年間の稼働日数を入力</a:t>
          </a:r>
          <a:endParaRPr kumimoji="1" lang="en-US" altLang="ja-JP" sz="900" kern="1200"/>
        </a:p>
        <a:p>
          <a:pPr marL="0" marR="0" lvl="0" indent="0" algn="l" defTabSz="914400" rtl="0" eaLnBrk="1" fontAlgn="auto" latinLnBrk="0" hangingPunct="1">
            <a:lnSpc>
              <a:spcPct val="100000"/>
            </a:lnSpc>
            <a:spcBef>
              <a:spcPts val="0"/>
            </a:spcBef>
            <a:spcAft>
              <a:spcPts val="0"/>
            </a:spcAft>
            <a:buClrTx/>
            <a:buSzTx/>
            <a:buFontTx/>
            <a:buNone/>
            <a:tabLst/>
            <a:defRPr/>
          </a:pPr>
          <a:br>
            <a:rPr kumimoji="1" lang="en-US" altLang="ja-JP" sz="600" kern="1200"/>
          </a:br>
          <a:r>
            <a:rPr kumimoji="1" lang="ja-JP" altLang="ja-JP" sz="900">
              <a:solidFill>
                <a:schemeClr val="lt1"/>
              </a:solidFill>
              <a:effectLst/>
              <a:latin typeface="+mn-lt"/>
              <a:ea typeface="+mn-ea"/>
              <a:cs typeface="+mn-cs"/>
            </a:rPr>
            <a:t>事業実施場所が複数事業所の場合で、</a:t>
          </a:r>
          <a:r>
            <a:rPr kumimoji="1" lang="ja-JP" altLang="ja-JP" sz="900" b="1" u="sng">
              <a:solidFill>
                <a:schemeClr val="lt1"/>
              </a:solidFill>
              <a:effectLst/>
              <a:latin typeface="+mn-lt"/>
              <a:ea typeface="+mn-ea"/>
              <a:cs typeface="+mn-cs"/>
            </a:rPr>
            <a:t>年間稼働日数が事業所により異なる場合</a:t>
          </a:r>
          <a:r>
            <a:rPr kumimoji="1" lang="ja-JP" altLang="ja-JP" sz="900">
              <a:solidFill>
                <a:schemeClr val="lt1"/>
              </a:solidFill>
              <a:effectLst/>
              <a:latin typeface="+mn-lt"/>
              <a:ea typeface="+mn-ea"/>
              <a:cs typeface="+mn-cs"/>
            </a:rPr>
            <a:t>は、（別紙１）省力化計算シートで基準とした事業所の年間稼働日数を入力します。</a:t>
          </a:r>
          <a:endParaRPr lang="ja-JP" altLang="ja-JP" sz="900">
            <a:effectLst/>
          </a:endParaRPr>
        </a:p>
        <a:p>
          <a:pPr algn="l"/>
          <a:endParaRPr kumimoji="1" lang="ja-JP" altLang="en-US" sz="900" kern="1200"/>
        </a:p>
      </xdr:txBody>
    </xdr:sp>
    <xdr:clientData/>
  </xdr:twoCellAnchor>
  <xdr:twoCellAnchor>
    <xdr:from>
      <xdr:col>9</xdr:col>
      <xdr:colOff>139105</xdr:colOff>
      <xdr:row>6</xdr:row>
      <xdr:rowOff>229981</xdr:rowOff>
    </xdr:from>
    <xdr:to>
      <xdr:col>11</xdr:col>
      <xdr:colOff>39761</xdr:colOff>
      <xdr:row>8</xdr:row>
      <xdr:rowOff>311931</xdr:rowOff>
    </xdr:to>
    <xdr:sp macro="" textlink="">
      <xdr:nvSpPr>
        <xdr:cNvPr id="8" name="吹き出し: 四角形 7">
          <a:extLst>
            <a:ext uri="{FF2B5EF4-FFF2-40B4-BE49-F238E27FC236}">
              <a16:creationId xmlns:a16="http://schemas.microsoft.com/office/drawing/2014/main" id="{00000000-0008-0000-0300-000008000000}"/>
            </a:ext>
          </a:extLst>
        </xdr:cNvPr>
        <xdr:cNvSpPr/>
      </xdr:nvSpPr>
      <xdr:spPr>
        <a:xfrm>
          <a:off x="5871690" y="1513658"/>
          <a:ext cx="1401209" cy="961181"/>
        </a:xfrm>
        <a:prstGeom prst="wedgeRectCallout">
          <a:avLst>
            <a:gd name="adj1" fmla="val -22653"/>
            <a:gd name="adj2" fmla="val -7157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sng" kern="1200"/>
            <a:t>当該事業者（全体）</a:t>
          </a:r>
          <a:r>
            <a:rPr kumimoji="1" lang="ja-JP" altLang="en-US" sz="900" kern="1200"/>
            <a:t>に</a:t>
          </a:r>
          <a:r>
            <a:rPr kumimoji="1" lang="ja-JP" altLang="en-US" sz="900" b="1" kern="1200"/>
            <a:t>従事する者（従業員・役員）</a:t>
          </a:r>
          <a:r>
            <a:rPr kumimoji="1" lang="ja-JP" altLang="en-US" sz="900" kern="1200"/>
            <a:t>の時給平均額を入力</a:t>
          </a:r>
        </a:p>
      </xdr:txBody>
    </xdr:sp>
    <xdr:clientData/>
  </xdr:twoCellAnchor>
  <xdr:twoCellAnchor>
    <xdr:from>
      <xdr:col>11</xdr:col>
      <xdr:colOff>101858</xdr:colOff>
      <xdr:row>6</xdr:row>
      <xdr:rowOff>229980</xdr:rowOff>
    </xdr:from>
    <xdr:to>
      <xdr:col>15</xdr:col>
      <xdr:colOff>558116</xdr:colOff>
      <xdr:row>9</xdr:row>
      <xdr:rowOff>261719</xdr:rowOff>
    </xdr:to>
    <xdr:sp macro="" textlink="">
      <xdr:nvSpPr>
        <xdr:cNvPr id="9" name="吹き出し: 四角形 8">
          <a:extLst>
            <a:ext uri="{FF2B5EF4-FFF2-40B4-BE49-F238E27FC236}">
              <a16:creationId xmlns:a16="http://schemas.microsoft.com/office/drawing/2014/main" id="{00000000-0008-0000-0300-000009000000}"/>
            </a:ext>
          </a:extLst>
        </xdr:cNvPr>
        <xdr:cNvSpPr/>
      </xdr:nvSpPr>
      <xdr:spPr>
        <a:xfrm>
          <a:off x="7334996" y="1513657"/>
          <a:ext cx="3515982" cy="1350585"/>
        </a:xfrm>
        <a:prstGeom prst="wedgeRectCallout">
          <a:avLst>
            <a:gd name="adj1" fmla="val -32959"/>
            <a:gd name="adj2" fmla="val -6601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kern="1200"/>
            <a:t>付加価値増加額</a:t>
          </a:r>
          <a:endParaRPr kumimoji="1" lang="en-US" altLang="ja-JP" sz="900" kern="1200"/>
        </a:p>
        <a:p>
          <a:pPr algn="l"/>
          <a:r>
            <a:rPr kumimoji="1" lang="ja-JP" altLang="en-US" sz="900" kern="1200"/>
            <a:t>（</a:t>
          </a:r>
          <a:r>
            <a:rPr kumimoji="1" lang="ja-JP" altLang="en-US" sz="900" b="1" kern="1200"/>
            <a:t>事業計画期間最終年度の付加価値額ー基準年度の付加価値額</a:t>
          </a:r>
          <a:r>
            <a:rPr kumimoji="1" lang="ja-JP" altLang="en-US" sz="900" kern="1200"/>
            <a:t>）を入力</a:t>
          </a:r>
          <a:endParaRPr kumimoji="1" lang="en-US" altLang="ja-JP" sz="900" kern="1200"/>
        </a:p>
        <a:p>
          <a:pPr algn="l"/>
          <a:r>
            <a:rPr kumimoji="1" lang="ja-JP" altLang="en-US" sz="900" kern="1200"/>
            <a:t>例）</a:t>
          </a:r>
          <a:r>
            <a:rPr kumimoji="1" lang="en-US" altLang="ja-JP" sz="900" kern="1200"/>
            <a:t>5</a:t>
          </a:r>
          <a:r>
            <a:rPr kumimoji="1" lang="ja-JP" altLang="en-US" sz="900" kern="1200"/>
            <a:t>年計画の場合、</a:t>
          </a:r>
          <a:endParaRPr kumimoji="1" lang="en-US" altLang="ja-JP" sz="900" kern="1200"/>
        </a:p>
        <a:p>
          <a:pPr algn="l"/>
          <a:r>
            <a:rPr kumimoji="1" lang="ja-JP" altLang="en-US" sz="900" b="1" kern="1200"/>
            <a:t> （５年後の付加価値額－基準年度の付加価値額）</a:t>
          </a:r>
        </a:p>
      </xdr:txBody>
    </xdr:sp>
    <xdr:clientData/>
  </xdr:twoCellAnchor>
  <mc:AlternateContent xmlns:mc="http://schemas.openxmlformats.org/markup-compatibility/2006">
    <mc:Choice xmlns:a14="http://schemas.microsoft.com/office/drawing/2010/main" Requires="a14">
      <xdr:twoCellAnchor editAs="oneCell">
        <xdr:from>
          <xdr:col>5</xdr:col>
          <xdr:colOff>63500</xdr:colOff>
          <xdr:row>2</xdr:row>
          <xdr:rowOff>254000</xdr:rowOff>
        </xdr:from>
        <xdr:to>
          <xdr:col>7</xdr:col>
          <xdr:colOff>152400</xdr:colOff>
          <xdr:row>4</xdr:row>
          <xdr:rowOff>0</xdr:rowOff>
        </xdr:to>
        <xdr:sp macro="" textlink="">
          <xdr:nvSpPr>
            <xdr:cNvPr id="4097" name="Check Box 1" descr="新規事業の事業計画"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新規事業の事業計画</a:t>
              </a:r>
            </a:p>
          </xdr:txBody>
        </xdr:sp>
        <xdr:clientData/>
      </xdr:twoCellAnchor>
    </mc:Choice>
    <mc:Fallback/>
  </mc:AlternateContent>
  <xdr:twoCellAnchor>
    <xdr:from>
      <xdr:col>4</xdr:col>
      <xdr:colOff>228602</xdr:colOff>
      <xdr:row>6</xdr:row>
      <xdr:rowOff>235063</xdr:rowOff>
    </xdr:from>
    <xdr:to>
      <xdr:col>6</xdr:col>
      <xdr:colOff>249995</xdr:colOff>
      <xdr:row>8</xdr:row>
      <xdr:rowOff>297668</xdr:rowOff>
    </xdr:to>
    <xdr:sp macro="" textlink="$O$5">
      <xdr:nvSpPr>
        <xdr:cNvPr id="2" name="吹き出し: 四角形 1">
          <a:extLst>
            <a:ext uri="{FF2B5EF4-FFF2-40B4-BE49-F238E27FC236}">
              <a16:creationId xmlns:a16="http://schemas.microsoft.com/office/drawing/2014/main" id="{00000000-0008-0000-0300-000002000000}"/>
            </a:ext>
          </a:extLst>
        </xdr:cNvPr>
        <xdr:cNvSpPr/>
      </xdr:nvSpPr>
      <xdr:spPr>
        <a:xfrm>
          <a:off x="2848710" y="1518740"/>
          <a:ext cx="1252316" cy="941836"/>
        </a:xfrm>
        <a:prstGeom prst="wedgeRectCallout">
          <a:avLst>
            <a:gd name="adj1" fmla="val -20624"/>
            <a:gd name="adj2" fmla="val -73224"/>
          </a:avLst>
        </a:prstGeom>
        <a:solidFill>
          <a:schemeClr val="tx1">
            <a:lumMod val="65000"/>
            <a:lumOff val="3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fld id="{125F3EBE-C09B-4846-BD39-0E7EBF77C25A}" type="TxLink">
            <a:rPr kumimoji="1" lang="en-US" altLang="en-US" sz="900" b="0" i="0" u="none" strike="noStrike" kern="1200">
              <a:solidFill>
                <a:schemeClr val="bg1"/>
              </a:solidFill>
              <a:latin typeface="游ゴシック"/>
              <a:ea typeface="游ゴシック"/>
            </a:rPr>
            <a:pPr algn="l"/>
            <a:t>※ 省力化計算シートより自動入力されます。</a:t>
          </a:fld>
          <a:endParaRPr kumimoji="1" lang="en-US" altLang="ja-JP" sz="900" kern="1200">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533400</xdr:colOff>
      <xdr:row>2</xdr:row>
      <xdr:rowOff>97118</xdr:rowOff>
    </xdr:from>
    <xdr:to>
      <xdr:col>12</xdr:col>
      <xdr:colOff>387350</xdr:colOff>
      <xdr:row>14</xdr:row>
      <xdr:rowOff>38100</xdr:rowOff>
    </xdr:to>
    <xdr:sp macro="" textlink="">
      <xdr:nvSpPr>
        <xdr:cNvPr id="2" name="吹き出し: 四角形 1">
          <a:extLst>
            <a:ext uri="{FF2B5EF4-FFF2-40B4-BE49-F238E27FC236}">
              <a16:creationId xmlns:a16="http://schemas.microsoft.com/office/drawing/2014/main" id="{00000000-0008-0000-0500-000002000000}"/>
            </a:ext>
          </a:extLst>
        </xdr:cNvPr>
        <xdr:cNvSpPr/>
      </xdr:nvSpPr>
      <xdr:spPr>
        <a:xfrm>
          <a:off x="8105775" y="560033"/>
          <a:ext cx="1856105" cy="1135417"/>
        </a:xfrm>
        <a:prstGeom prst="wedgeRectCallout">
          <a:avLst>
            <a:gd name="adj1" fmla="val -75247"/>
            <a:gd name="adj2" fmla="val 31886"/>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入力した</a:t>
          </a:r>
          <a:r>
            <a:rPr kumimoji="1" lang="en-US" altLang="ja-JP" sz="1100">
              <a:solidFill>
                <a:sysClr val="windowText" lastClr="000000"/>
              </a:solidFill>
            </a:rPr>
            <a:t>A</a:t>
          </a:r>
          <a:r>
            <a:rPr kumimoji="1" lang="ja-JP" altLang="en-US" sz="1100">
              <a:solidFill>
                <a:sysClr val="windowText" lastClr="000000"/>
              </a:solidFill>
            </a:rPr>
            <a:t>と同率の年平均成長率を維持するために必要な基準年に対する増加率</a:t>
          </a:r>
        </a:p>
      </xdr:txBody>
    </xdr:sp>
    <xdr:clientData/>
  </xdr:twoCellAnchor>
  <xdr:twoCellAnchor>
    <xdr:from>
      <xdr:col>9</xdr:col>
      <xdr:colOff>542925</xdr:colOff>
      <xdr:row>14</xdr:row>
      <xdr:rowOff>104775</xdr:rowOff>
    </xdr:from>
    <xdr:to>
      <xdr:col>12</xdr:col>
      <xdr:colOff>409575</xdr:colOff>
      <xdr:row>19</xdr:row>
      <xdr:rowOff>166688</xdr:rowOff>
    </xdr:to>
    <xdr:sp macro="" textlink="">
      <xdr:nvSpPr>
        <xdr:cNvPr id="3" name="吹き出し: 四角形 2">
          <a:extLst>
            <a:ext uri="{FF2B5EF4-FFF2-40B4-BE49-F238E27FC236}">
              <a16:creationId xmlns:a16="http://schemas.microsoft.com/office/drawing/2014/main" id="{00000000-0008-0000-0500-000003000000}"/>
            </a:ext>
          </a:extLst>
        </xdr:cNvPr>
        <xdr:cNvSpPr/>
      </xdr:nvSpPr>
      <xdr:spPr>
        <a:xfrm>
          <a:off x="8091488" y="1771650"/>
          <a:ext cx="1902618" cy="1359694"/>
        </a:xfrm>
        <a:prstGeom prst="wedgeRectCallout">
          <a:avLst>
            <a:gd name="adj1" fmla="val -78063"/>
            <a:gd name="adj2" fmla="val -44408"/>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年平均成長率を達成するために必要な金額「労働生産性（１人当たり付加価値額）」</a:t>
          </a:r>
          <a:r>
            <a:rPr kumimoji="1" lang="ja-JP" altLang="en-US" sz="1100">
              <a:solidFill>
                <a:sysClr val="windowText" lastClr="000000"/>
              </a:solidFill>
              <a:effectLst/>
              <a:latin typeface="+mn-lt"/>
              <a:ea typeface="+mn-ea"/>
              <a:cs typeface="+mn-cs"/>
            </a:rPr>
            <a:t>または</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a:t>
          </a:r>
          <a:r>
            <a:rPr kumimoji="1" lang="ja-JP" altLang="ja-JP" sz="1100">
              <a:solidFill>
                <a:sysClr val="windowText" lastClr="000000"/>
              </a:solidFill>
              <a:effectLst/>
              <a:latin typeface="+mn-lt"/>
              <a:ea typeface="+mn-ea"/>
              <a:cs typeface="+mn-cs"/>
            </a:rPr>
            <a:t>当たり給与支給額」</a:t>
          </a:r>
          <a:endParaRPr lang="ja-JP" altLang="ja-JP">
            <a:solidFill>
              <a:sysClr val="windowText" lastClr="000000"/>
            </a:solidFill>
            <a:effectLst/>
          </a:endParaRPr>
        </a:p>
      </xdr:txBody>
    </xdr:sp>
    <xdr:clientData/>
  </xdr:twoCellAnchor>
  <xdr:twoCellAnchor>
    <xdr:from>
      <xdr:col>2</xdr:col>
      <xdr:colOff>0</xdr:colOff>
      <xdr:row>16</xdr:row>
      <xdr:rowOff>182880</xdr:rowOff>
    </xdr:from>
    <xdr:to>
      <xdr:col>4</xdr:col>
      <xdr:colOff>825500</xdr:colOff>
      <xdr:row>20</xdr:row>
      <xdr:rowOff>107156</xdr:rowOff>
    </xdr:to>
    <xdr:sp macro="" textlink="">
      <xdr:nvSpPr>
        <xdr:cNvPr id="4" name="吹き出し: 四角形 3">
          <a:extLst>
            <a:ext uri="{FF2B5EF4-FFF2-40B4-BE49-F238E27FC236}">
              <a16:creationId xmlns:a16="http://schemas.microsoft.com/office/drawing/2014/main" id="{00000000-0008-0000-0500-000004000000}"/>
            </a:ext>
          </a:extLst>
        </xdr:cNvPr>
        <xdr:cNvSpPr/>
      </xdr:nvSpPr>
      <xdr:spPr>
        <a:xfrm>
          <a:off x="595313" y="2468880"/>
          <a:ext cx="2897187" cy="829151"/>
        </a:xfrm>
        <a:prstGeom prst="wedgeRectCallout">
          <a:avLst>
            <a:gd name="adj1" fmla="val -2083"/>
            <a:gd name="adj2" fmla="val -109230"/>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基準年の「労働生産性</a:t>
          </a:r>
          <a:r>
            <a:rPr kumimoji="1" lang="ja-JP" altLang="ja-JP" sz="1100">
              <a:solidFill>
                <a:sysClr val="windowText" lastClr="000000"/>
              </a:solidFill>
              <a:effectLst/>
              <a:latin typeface="+mn-lt"/>
              <a:ea typeface="+mn-ea"/>
              <a:cs typeface="+mn-cs"/>
            </a:rPr>
            <a:t>（１人当たり付加価値額）</a:t>
          </a:r>
          <a:r>
            <a:rPr kumimoji="1" lang="ja-JP" altLang="en-US" sz="1100">
              <a:solidFill>
                <a:sysClr val="windowText" lastClr="000000"/>
              </a:solidFill>
            </a:rPr>
            <a:t>」</a:t>
          </a:r>
          <a:r>
            <a:rPr kumimoji="1" lang="ja-JP" altLang="en-US" sz="1100">
              <a:solidFill>
                <a:sysClr val="windowText" lastClr="000000"/>
              </a:solidFill>
              <a:effectLst/>
              <a:latin typeface="+mn-lt"/>
              <a:ea typeface="+mn-ea"/>
              <a:cs typeface="+mn-cs"/>
            </a:rPr>
            <a:t>または</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人当たり給与支給額」</a:t>
          </a:r>
          <a:r>
            <a:rPr kumimoji="1" lang="ja-JP" altLang="en-US" sz="1100">
              <a:solidFill>
                <a:sysClr val="windowText" lastClr="000000"/>
              </a:solidFill>
              <a:effectLst/>
              <a:latin typeface="+mn-lt"/>
              <a:ea typeface="+mn-ea"/>
              <a:cs typeface="+mn-cs"/>
            </a:rPr>
            <a:t>を入力</a:t>
          </a:r>
          <a:endParaRPr kumimoji="1" lang="en-US" altLang="ja-JP" sz="1100">
            <a:solidFill>
              <a:sysClr val="windowText" lastClr="000000"/>
            </a:solidFill>
          </a:endParaRPr>
        </a:p>
      </xdr:txBody>
    </xdr:sp>
    <xdr:clientData/>
  </xdr:twoCellAnchor>
  <xdr:twoCellAnchor>
    <xdr:from>
      <xdr:col>2</xdr:col>
      <xdr:colOff>214630</xdr:colOff>
      <xdr:row>2</xdr:row>
      <xdr:rowOff>342900</xdr:rowOff>
    </xdr:from>
    <xdr:to>
      <xdr:col>4</xdr:col>
      <xdr:colOff>200660</xdr:colOff>
      <xdr:row>11</xdr:row>
      <xdr:rowOff>218440</xdr:rowOff>
    </xdr:to>
    <xdr:sp macro="" textlink="">
      <xdr:nvSpPr>
        <xdr:cNvPr id="5" name="吹き出し: 四角形 4">
          <a:extLst>
            <a:ext uri="{FF2B5EF4-FFF2-40B4-BE49-F238E27FC236}">
              <a16:creationId xmlns:a16="http://schemas.microsoft.com/office/drawing/2014/main" id="{00000000-0008-0000-0500-000005000000}"/>
            </a:ext>
          </a:extLst>
        </xdr:cNvPr>
        <xdr:cNvSpPr/>
      </xdr:nvSpPr>
      <xdr:spPr>
        <a:xfrm>
          <a:off x="791845" y="809625"/>
          <a:ext cx="2077720" cy="292735"/>
        </a:xfrm>
        <a:prstGeom prst="wedgeRectCallout">
          <a:avLst>
            <a:gd name="adj1" fmla="val 57171"/>
            <a:gd name="adj2" fmla="val 143974"/>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a:t>
          </a:r>
          <a:r>
            <a:rPr kumimoji="1" lang="ja-JP" altLang="en-US" sz="1100">
              <a:solidFill>
                <a:sysClr val="windowText" lastClr="000000"/>
              </a:solidFill>
            </a:rPr>
            <a:t>：達成したい増加率を入力</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40_&#30011;&#38754;&#35373;&#35336;&#26360;_&#12513;&#12540;&#12523;&#12450;&#12489;&#12524;&#12473;&#35469;&#35388;(&#30011;&#38754;&#12452;&#12513;&#12540;&#12472;)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更新履歴"/>
      <sheetName val="メールアドレス登録画面"/>
      <sheetName val="メール送信完了画面"/>
      <sheetName val="認証コード入力画面"/>
      <sheetName val="【不要】オブジェクト更新内容"/>
      <sheetName val="製品一覧表"/>
      <sheetName val="業種・業務領域_算出結果表"/>
    </sheetNames>
    <sheetDataSet>
      <sheetData sheetId="0">
        <row r="2">
          <cell r="U2">
            <v>45673</v>
          </cell>
        </row>
        <row r="3">
          <cell r="D3" t="str">
            <v>画面設計書</v>
          </cell>
          <cell r="L3" t="str">
            <v>メールアドレス認証</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hyperlink" Target="https://kakakutenka.smrj.go.jp/moukaru/index.html" TargetMode="External"/><Relationship Id="rId2" Type="http://schemas.openxmlformats.org/officeDocument/2006/relationships/hyperlink" Target="https://kakakutenka.smrj.go.jp/kakakukentou/index.html" TargetMode="External"/><Relationship Id="rId1" Type="http://schemas.openxmlformats.org/officeDocument/2006/relationships/hyperlink" Target="https://k-sindan.smrj.go.jp/"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D893-C8A8-4A2B-A000-803BED7A0081}">
  <sheetPr>
    <tabColor rgb="FF92D050"/>
  </sheetPr>
  <dimension ref="A1:S41"/>
  <sheetViews>
    <sheetView showGridLines="0" tabSelected="1" view="pageBreakPreview" zoomScaleNormal="85" zoomScaleSheetLayoutView="100" workbookViewId="0"/>
  </sheetViews>
  <sheetFormatPr defaultColWidth="9" defaultRowHeight="18"/>
  <cols>
    <col min="1" max="1" width="4.33203125" style="18" customWidth="1"/>
    <col min="2" max="12" width="9.33203125" style="18" customWidth="1"/>
    <col min="13" max="16384" width="9" style="18"/>
  </cols>
  <sheetData>
    <row r="1" spans="1:12">
      <c r="A1" s="152" t="s">
        <v>0</v>
      </c>
      <c r="B1" s="153"/>
      <c r="C1" s="153"/>
      <c r="D1" s="153"/>
      <c r="E1" s="153"/>
      <c r="F1" s="153"/>
      <c r="G1" s="153"/>
      <c r="H1" s="153"/>
      <c r="I1" s="153"/>
      <c r="J1" s="153"/>
      <c r="K1" s="153"/>
      <c r="L1" s="153"/>
    </row>
    <row r="2" spans="1:12" ht="18.5" thickBot="1">
      <c r="A2" s="154"/>
      <c r="B2" s="403" t="s">
        <v>1</v>
      </c>
      <c r="C2" s="404"/>
      <c r="D2" s="155"/>
      <c r="E2" s="155"/>
      <c r="F2" s="155"/>
      <c r="G2" s="155"/>
      <c r="H2" s="155"/>
      <c r="I2" s="155"/>
      <c r="J2" s="155"/>
      <c r="K2" s="155"/>
      <c r="L2" s="155"/>
    </row>
    <row r="3" spans="1:12" ht="20.5" thickBot="1">
      <c r="A3" s="154"/>
      <c r="B3" s="405"/>
      <c r="C3" s="406"/>
      <c r="D3" s="406"/>
      <c r="E3" s="406"/>
      <c r="F3" s="407"/>
      <c r="G3" s="155"/>
      <c r="H3" s="155"/>
      <c r="I3" s="155"/>
      <c r="J3" s="155"/>
      <c r="K3" s="155"/>
      <c r="L3" s="155"/>
    </row>
    <row r="4" spans="1:12">
      <c r="B4" s="154" t="s">
        <v>2</v>
      </c>
      <c r="C4" s="155"/>
      <c r="D4" s="155"/>
      <c r="E4" s="155"/>
      <c r="F4" s="155"/>
      <c r="G4" s="155"/>
      <c r="H4" s="155"/>
      <c r="I4" s="155"/>
      <c r="J4" s="155"/>
      <c r="K4" s="155"/>
      <c r="L4" s="155"/>
    </row>
    <row r="5" spans="1:12">
      <c r="A5" s="408" t="s">
        <v>100</v>
      </c>
      <c r="B5" s="408"/>
      <c r="C5" s="408"/>
      <c r="D5" s="408"/>
      <c r="E5" s="408"/>
      <c r="F5" s="408"/>
      <c r="G5" s="408"/>
      <c r="H5" s="408"/>
      <c r="I5" s="408"/>
      <c r="J5" s="408"/>
      <c r="K5" s="408"/>
      <c r="L5" s="408"/>
    </row>
    <row r="6" spans="1:12" ht="18.75" customHeight="1">
      <c r="A6" s="408"/>
      <c r="B6" s="408"/>
      <c r="C6" s="408"/>
      <c r="D6" s="408"/>
      <c r="E6" s="408"/>
      <c r="F6" s="408"/>
      <c r="G6" s="408"/>
      <c r="H6" s="408"/>
      <c r="I6" s="408"/>
      <c r="J6" s="408"/>
      <c r="K6" s="408"/>
      <c r="L6" s="408"/>
    </row>
    <row r="7" spans="1:12" ht="18.5" thickBot="1">
      <c r="A7" s="155"/>
      <c r="B7" s="409" t="s">
        <v>3</v>
      </c>
      <c r="C7" s="410"/>
      <c r="D7" s="154"/>
      <c r="E7" s="155"/>
      <c r="F7" s="155"/>
      <c r="G7" s="155"/>
      <c r="H7" s="155"/>
      <c r="I7" s="155"/>
      <c r="J7" s="155"/>
      <c r="K7" s="155"/>
      <c r="L7" s="155"/>
    </row>
    <row r="8" spans="1:12" ht="26.25" customHeight="1" thickBot="1">
      <c r="A8" s="155"/>
      <c r="B8" s="411">
        <f>'（別紙１）省力化計算シート'!M3</f>
        <v>0</v>
      </c>
      <c r="C8" s="412"/>
      <c r="D8" s="156"/>
      <c r="E8" s="155"/>
      <c r="F8" s="155"/>
      <c r="G8" s="155"/>
      <c r="H8" s="155"/>
      <c r="I8" s="155"/>
      <c r="J8" s="155"/>
      <c r="K8" s="155"/>
      <c r="L8" s="155"/>
    </row>
    <row r="9" spans="1:12">
      <c r="A9" s="155"/>
      <c r="B9" s="155" t="s">
        <v>4</v>
      </c>
      <c r="C9" s="155"/>
      <c r="D9" s="155"/>
      <c r="E9" s="155"/>
      <c r="F9" s="155"/>
      <c r="G9" s="155"/>
      <c r="H9" s="155"/>
      <c r="I9" s="155"/>
      <c r="J9" s="155"/>
      <c r="K9" s="155"/>
      <c r="L9" s="155"/>
    </row>
    <row r="10" spans="1:12">
      <c r="A10" s="155"/>
      <c r="B10" s="155" t="s">
        <v>5</v>
      </c>
      <c r="C10" s="155"/>
      <c r="D10" s="155"/>
      <c r="E10" s="155"/>
      <c r="F10" s="155"/>
      <c r="G10" s="155"/>
      <c r="H10" s="155"/>
      <c r="I10" s="155"/>
      <c r="J10" s="155"/>
      <c r="K10" s="155"/>
      <c r="L10" s="155"/>
    </row>
    <row r="11" spans="1:12">
      <c r="A11" s="155"/>
      <c r="B11" s="155"/>
      <c r="C11" s="155"/>
      <c r="D11" s="155"/>
      <c r="E11" s="155"/>
      <c r="F11" s="155"/>
      <c r="G11" s="155"/>
      <c r="H11" s="155"/>
      <c r="I11" s="155"/>
      <c r="J11" s="155"/>
      <c r="K11" s="155"/>
      <c r="L11" s="155"/>
    </row>
    <row r="13" spans="1:12" ht="18.5" thickBot="1">
      <c r="B13" s="157" t="s">
        <v>6</v>
      </c>
      <c r="C13" s="157"/>
      <c r="D13" s="157"/>
      <c r="E13" s="157"/>
      <c r="F13" s="157"/>
      <c r="G13" s="157"/>
      <c r="H13" s="157"/>
      <c r="I13" s="157"/>
      <c r="J13" s="157"/>
    </row>
    <row r="14" spans="1:12" ht="20.5" thickBot="1">
      <c r="B14" s="413">
        <v>5</v>
      </c>
      <c r="C14" s="414"/>
      <c r="D14" s="158" t="s">
        <v>7</v>
      </c>
      <c r="E14" s="157"/>
      <c r="F14" s="157"/>
      <c r="G14" s="157"/>
      <c r="H14" s="157"/>
      <c r="I14" s="157"/>
      <c r="J14" s="157"/>
    </row>
    <row r="15" spans="1:12" ht="20">
      <c r="B15" s="159"/>
      <c r="C15" s="105"/>
      <c r="D15" s="158"/>
      <c r="E15" s="157"/>
      <c r="F15" s="157"/>
      <c r="G15" s="157"/>
    </row>
    <row r="16" spans="1:12">
      <c r="B16" s="157" t="s">
        <v>8</v>
      </c>
      <c r="C16" s="157"/>
      <c r="D16" s="157"/>
      <c r="E16" s="157"/>
      <c r="F16" s="157"/>
      <c r="G16" s="157"/>
      <c r="H16" s="157"/>
      <c r="I16" s="157"/>
      <c r="J16" s="157"/>
    </row>
    <row r="17" spans="2:10">
      <c r="B17" s="157" t="s">
        <v>9</v>
      </c>
      <c r="C17" s="157"/>
      <c r="D17" s="157"/>
      <c r="E17" s="157"/>
      <c r="F17" s="157"/>
      <c r="G17" s="157"/>
      <c r="H17" s="157"/>
      <c r="I17" s="157"/>
      <c r="J17" s="157"/>
    </row>
    <row r="18" spans="2:10" ht="18.5" thickBot="1">
      <c r="B18" s="157"/>
      <c r="C18" s="157"/>
      <c r="D18" s="157"/>
      <c r="E18" s="157"/>
      <c r="F18" s="157"/>
      <c r="G18" s="157"/>
      <c r="H18" s="157"/>
      <c r="I18" s="157"/>
      <c r="J18" s="157"/>
    </row>
    <row r="19" spans="2:10" ht="18.5" thickBot="1">
      <c r="B19" s="402" t="s">
        <v>10</v>
      </c>
      <c r="C19" s="402"/>
      <c r="D19" s="402"/>
      <c r="F19" s="157"/>
      <c r="H19" s="160" t="s">
        <v>11</v>
      </c>
      <c r="I19" s="166">
        <v>7.48</v>
      </c>
      <c r="J19" s="157" t="s">
        <v>12</v>
      </c>
    </row>
    <row r="20" spans="2:10" ht="47" customHeight="1">
      <c r="B20" s="415" t="s">
        <v>89</v>
      </c>
      <c r="C20" s="416"/>
      <c r="D20" s="416"/>
      <c r="E20" s="416"/>
      <c r="F20" s="416"/>
      <c r="G20" s="416"/>
      <c r="H20" s="416"/>
      <c r="I20" s="416"/>
      <c r="J20" s="417"/>
    </row>
    <row r="21" spans="2:10" ht="52.5" customHeight="1">
      <c r="B21" s="418"/>
      <c r="C21" s="419"/>
      <c r="D21" s="419"/>
      <c r="E21" s="419"/>
      <c r="F21" s="419"/>
      <c r="G21" s="419"/>
      <c r="H21" s="419"/>
      <c r="I21" s="419"/>
      <c r="J21" s="420"/>
    </row>
    <row r="22" spans="2:10" ht="25.5" customHeight="1">
      <c r="B22" s="418"/>
      <c r="C22" s="419"/>
      <c r="D22" s="419"/>
      <c r="E22" s="419"/>
      <c r="F22" s="419"/>
      <c r="G22" s="419"/>
      <c r="H22" s="419"/>
      <c r="I22" s="419"/>
      <c r="J22" s="420"/>
    </row>
    <row r="23" spans="2:10" ht="25.5" customHeight="1" thickBot="1">
      <c r="B23" s="421"/>
      <c r="C23" s="422"/>
      <c r="D23" s="422"/>
      <c r="E23" s="422"/>
      <c r="F23" s="422"/>
      <c r="G23" s="422"/>
      <c r="H23" s="422"/>
      <c r="I23" s="422"/>
      <c r="J23" s="423"/>
    </row>
    <row r="24" spans="2:10" ht="18.5" thickBot="1">
      <c r="B24" s="424"/>
      <c r="C24" s="424"/>
      <c r="D24" s="424"/>
      <c r="E24" s="157"/>
      <c r="F24" s="157"/>
      <c r="G24" s="157"/>
      <c r="H24" s="157"/>
      <c r="I24" s="157"/>
      <c r="J24" s="157"/>
    </row>
    <row r="25" spans="2:10" ht="18.5" thickBot="1">
      <c r="B25" s="402" t="s">
        <v>13</v>
      </c>
      <c r="C25" s="402"/>
      <c r="D25" s="402"/>
      <c r="E25" s="157"/>
      <c r="F25" s="157"/>
      <c r="G25" s="157"/>
      <c r="H25" s="160" t="s">
        <v>11</v>
      </c>
      <c r="I25" s="166">
        <v>7.48</v>
      </c>
      <c r="J25" s="157" t="s">
        <v>12</v>
      </c>
    </row>
    <row r="26" spans="2:10" ht="18" customHeight="1">
      <c r="B26" s="415" t="s">
        <v>14</v>
      </c>
      <c r="C26" s="416"/>
      <c r="D26" s="416"/>
      <c r="E26" s="416"/>
      <c r="F26" s="416"/>
      <c r="G26" s="416"/>
      <c r="H26" s="416"/>
      <c r="I26" s="416"/>
      <c r="J26" s="417"/>
    </row>
    <row r="27" spans="2:10" ht="18" customHeight="1">
      <c r="B27" s="418"/>
      <c r="C27" s="419"/>
      <c r="D27" s="419"/>
      <c r="E27" s="419"/>
      <c r="F27" s="419"/>
      <c r="G27" s="419"/>
      <c r="H27" s="419"/>
      <c r="I27" s="419"/>
      <c r="J27" s="420"/>
    </row>
    <row r="28" spans="2:10" ht="18" customHeight="1">
      <c r="B28" s="418"/>
      <c r="C28" s="419"/>
      <c r="D28" s="419"/>
      <c r="E28" s="419"/>
      <c r="F28" s="419"/>
      <c r="G28" s="419"/>
      <c r="H28" s="419"/>
      <c r="I28" s="419"/>
      <c r="J28" s="420"/>
    </row>
    <row r="29" spans="2:10" ht="18.649999999999999" customHeight="1" thickBot="1">
      <c r="B29" s="421"/>
      <c r="C29" s="422"/>
      <c r="D29" s="422"/>
      <c r="E29" s="422"/>
      <c r="F29" s="422"/>
      <c r="G29" s="422"/>
      <c r="H29" s="422"/>
      <c r="I29" s="422"/>
      <c r="J29" s="423"/>
    </row>
    <row r="30" spans="2:10">
      <c r="B30" s="161"/>
      <c r="C30" s="161"/>
      <c r="D30" s="161"/>
      <c r="E30" s="161"/>
      <c r="F30" s="161"/>
      <c r="G30" s="161"/>
      <c r="H30" s="161"/>
      <c r="I30" s="161"/>
      <c r="J30" s="161"/>
    </row>
    <row r="31" spans="2:10" ht="18.5" thickBot="1">
      <c r="B31" s="161"/>
      <c r="C31" s="161"/>
      <c r="D31" s="161"/>
      <c r="E31" s="161"/>
      <c r="F31" s="161"/>
      <c r="G31" s="161"/>
      <c r="H31" s="161"/>
      <c r="I31" s="161"/>
      <c r="J31" s="161"/>
    </row>
    <row r="32" spans="2:10" ht="18.5" thickBot="1">
      <c r="B32" s="402" t="s">
        <v>99</v>
      </c>
      <c r="C32" s="402"/>
      <c r="D32" s="402"/>
      <c r="E32" s="157"/>
      <c r="F32" s="157"/>
      <c r="G32" s="157"/>
      <c r="H32" s="160" t="s">
        <v>11</v>
      </c>
      <c r="I32" s="166">
        <v>4.5599999999999996</v>
      </c>
      <c r="J32" s="157" t="s">
        <v>12</v>
      </c>
    </row>
    <row r="33" spans="2:19" ht="18" customHeight="1">
      <c r="B33" s="415" t="s">
        <v>103</v>
      </c>
      <c r="C33" s="416"/>
      <c r="D33" s="416"/>
      <c r="E33" s="416"/>
      <c r="F33" s="416"/>
      <c r="G33" s="416"/>
      <c r="H33" s="416"/>
      <c r="I33" s="416"/>
      <c r="J33" s="417"/>
      <c r="S33" s="167"/>
    </row>
    <row r="34" spans="2:19" ht="18" customHeight="1">
      <c r="B34" s="418"/>
      <c r="C34" s="419"/>
      <c r="D34" s="419"/>
      <c r="E34" s="419"/>
      <c r="F34" s="419"/>
      <c r="G34" s="419"/>
      <c r="H34" s="419"/>
      <c r="I34" s="419"/>
      <c r="J34" s="420"/>
    </row>
    <row r="35" spans="2:19" ht="18" customHeight="1">
      <c r="B35" s="418"/>
      <c r="C35" s="419"/>
      <c r="D35" s="419"/>
      <c r="E35" s="419"/>
      <c r="F35" s="419"/>
      <c r="G35" s="419"/>
      <c r="H35" s="419"/>
      <c r="I35" s="419"/>
      <c r="J35" s="420"/>
    </row>
    <row r="36" spans="2:19" ht="18.649999999999999" customHeight="1" thickBot="1">
      <c r="B36" s="421"/>
      <c r="C36" s="422"/>
      <c r="D36" s="422"/>
      <c r="E36" s="422"/>
      <c r="F36" s="422"/>
      <c r="G36" s="422"/>
      <c r="H36" s="422"/>
      <c r="I36" s="422"/>
      <c r="J36" s="423"/>
    </row>
    <row r="37" spans="2:19">
      <c r="B37" s="157"/>
      <c r="C37" s="157"/>
      <c r="D37" s="157"/>
      <c r="E37" s="157"/>
      <c r="F37" s="157"/>
      <c r="G37" s="157"/>
      <c r="H37" s="157"/>
      <c r="I37" s="157"/>
      <c r="J37" s="157"/>
    </row>
    <row r="38" spans="2:19" ht="18.5" thickBot="1">
      <c r="B38" s="402" t="s">
        <v>15</v>
      </c>
      <c r="C38" s="402"/>
      <c r="D38" s="402"/>
      <c r="E38" s="157"/>
      <c r="F38" s="157"/>
      <c r="G38" s="157"/>
      <c r="H38" s="157"/>
      <c r="I38" s="157"/>
      <c r="J38" s="157"/>
    </row>
    <row r="39" spans="2:19" ht="26.25" customHeight="1" thickBot="1">
      <c r="B39" s="425" t="str">
        <f>'（別紙３）投資回収期間計算シート'!C3</f>
        <v/>
      </c>
      <c r="C39" s="426"/>
      <c r="D39" s="158" t="s">
        <v>7</v>
      </c>
      <c r="E39" s="162"/>
      <c r="F39" s="157"/>
      <c r="G39" s="157"/>
      <c r="H39" s="157"/>
      <c r="I39" s="157"/>
      <c r="J39" s="157"/>
    </row>
    <row r="40" spans="2:19" ht="18" customHeight="1">
      <c r="B40" s="163" t="s">
        <v>16</v>
      </c>
      <c r="C40" s="164"/>
      <c r="D40" s="158"/>
      <c r="E40" s="162"/>
      <c r="F40" s="157"/>
      <c r="G40" s="157"/>
      <c r="H40" s="157"/>
      <c r="I40" s="157"/>
      <c r="J40" s="157"/>
    </row>
    <row r="41" spans="2:19">
      <c r="B41" s="157"/>
      <c r="C41" s="157"/>
      <c r="D41" s="157"/>
      <c r="E41" s="157"/>
      <c r="F41" s="157"/>
      <c r="G41" s="157"/>
      <c r="H41" s="157"/>
      <c r="I41" s="157"/>
      <c r="J41" s="157"/>
    </row>
  </sheetData>
  <sheetProtection algorithmName="SHA-512" hashValue="Sp3ihu6fGpStRQaERT2fEdO46SMb4UOjqlGFE1liheipksPU5J/olwae69XAilEEIAfZyMw4X/RXNfxXR2suiA==" saltValue="r6pK9t+MJkVhkKFrTv+q4A==" spinCount="100000" sheet="1" objects="1" scenarios="1"/>
  <mergeCells count="15">
    <mergeCell ref="B39:C39"/>
    <mergeCell ref="B26:J29"/>
    <mergeCell ref="B32:D32"/>
    <mergeCell ref="B33:J36"/>
    <mergeCell ref="B38:D38"/>
    <mergeCell ref="B25:D25"/>
    <mergeCell ref="B2:C2"/>
    <mergeCell ref="B3:F3"/>
    <mergeCell ref="A5:L6"/>
    <mergeCell ref="B7:C7"/>
    <mergeCell ref="B8:C8"/>
    <mergeCell ref="B14:C14"/>
    <mergeCell ref="B19:D19"/>
    <mergeCell ref="B20:J23"/>
    <mergeCell ref="B24:D24"/>
  </mergeCells>
  <phoneticPr fontId="1"/>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3807A-1ABB-4698-B9D4-7022760C7073}">
  <sheetPr codeName="Sheet2">
    <tabColor rgb="FF92D050"/>
  </sheetPr>
  <dimension ref="A1:P42"/>
  <sheetViews>
    <sheetView showGridLines="0" zoomScale="80" zoomScaleNormal="80" workbookViewId="0"/>
  </sheetViews>
  <sheetFormatPr defaultRowHeight="18"/>
  <cols>
    <col min="1" max="1" width="1.08203125" customWidth="1"/>
    <col min="2" max="2" width="3.58203125" customWidth="1"/>
    <col min="3" max="3" width="23.08203125" customWidth="1"/>
    <col min="4" max="4" width="19.5" customWidth="1"/>
    <col min="5" max="5" width="15.08203125" hidden="1" customWidth="1"/>
    <col min="6" max="6" width="16.58203125" hidden="1" customWidth="1"/>
    <col min="7" max="7" width="9.5" customWidth="1"/>
    <col min="8" max="8" width="3.58203125" customWidth="1"/>
    <col min="9" max="9" width="23.08203125" customWidth="1"/>
    <col min="10" max="10" width="13.08203125" bestFit="1" customWidth="1"/>
    <col min="11" max="12" width="17.83203125" customWidth="1"/>
    <col min="13" max="13" width="11" customWidth="1"/>
    <col min="14" max="14" width="16.58203125" hidden="1" customWidth="1"/>
    <col min="15" max="15" width="3" hidden="1" customWidth="1"/>
    <col min="16" max="16" width="20.08203125" hidden="1" customWidth="1"/>
  </cols>
  <sheetData>
    <row r="1" spans="1:16">
      <c r="A1" s="106"/>
      <c r="B1" s="1" t="s">
        <v>17</v>
      </c>
      <c r="C1" s="1"/>
      <c r="D1" s="1"/>
      <c r="E1" s="1"/>
      <c r="F1" s="1"/>
      <c r="G1" s="1"/>
      <c r="H1" s="1"/>
      <c r="I1" s="1"/>
      <c r="J1" s="1"/>
      <c r="K1" s="1"/>
      <c r="L1" s="1"/>
      <c r="M1" s="1"/>
    </row>
    <row r="2" spans="1:16" ht="7.5" customHeight="1" thickBot="1">
      <c r="D2" s="2"/>
      <c r="E2" s="2"/>
      <c r="F2" s="2"/>
      <c r="J2" s="2"/>
      <c r="N2" s="2"/>
      <c r="O2" s="2"/>
    </row>
    <row r="3" spans="1:16" ht="29.25" customHeight="1" thickBot="1">
      <c r="B3" s="3"/>
      <c r="C3" s="103" t="s">
        <v>18</v>
      </c>
      <c r="D3" s="4">
        <f>(SUMIF(C11:C40,"&lt;&gt;",D11:D40)-SUMIF(E11:E40,"&lt;&gt;-",D11:D40)-SUMIF(F11:F40,"&lt;0"))/60</f>
        <v>0</v>
      </c>
      <c r="E3" s="5"/>
      <c r="F3" s="5"/>
      <c r="G3" t="s">
        <v>19</v>
      </c>
      <c r="H3" s="3"/>
      <c r="I3" s="103" t="s">
        <v>20</v>
      </c>
      <c r="J3" s="6">
        <f>(SUMIF(I11:I40,"&lt;&gt;",J11:J40)-SUMIF(N11:N40,"&lt;&gt;-",J11:J40)+SUMIF(N11:N40,"&gt;0"))/60</f>
        <v>0</v>
      </c>
      <c r="K3" t="s">
        <v>19</v>
      </c>
      <c r="L3" s="7" t="s">
        <v>21</v>
      </c>
      <c r="M3" s="8">
        <f>IF(D3=0,0,IF((D3-J3)/D3&lt;0,0,(D3-J3)/D3))</f>
        <v>0</v>
      </c>
      <c r="N3" s="9"/>
      <c r="O3" s="9"/>
    </row>
    <row r="4" spans="1:16" ht="6.75" customHeight="1"/>
    <row r="5" spans="1:16">
      <c r="B5" s="10" t="s">
        <v>22</v>
      </c>
      <c r="C5" s="11"/>
      <c r="D5" s="11"/>
      <c r="G5" s="12"/>
      <c r="H5" s="13" t="s">
        <v>23</v>
      </c>
      <c r="I5" s="14"/>
      <c r="J5" s="14"/>
      <c r="K5" s="14"/>
      <c r="L5" s="14"/>
      <c r="M5" s="14"/>
      <c r="N5" s="9"/>
      <c r="O5" s="9"/>
    </row>
    <row r="6" spans="1:16" ht="9" customHeight="1">
      <c r="B6" s="15"/>
      <c r="D6" s="16"/>
      <c r="E6" s="16"/>
      <c r="F6" s="16"/>
      <c r="H6" s="15"/>
      <c r="J6" s="17"/>
    </row>
    <row r="7" spans="1:16">
      <c r="B7" s="18"/>
      <c r="C7" s="19" t="s">
        <v>24</v>
      </c>
      <c r="D7" s="104">
        <f>SUMIF(C11:C40,"&lt;&gt;",D11:D40)/60</f>
        <v>0</v>
      </c>
      <c r="E7" s="20"/>
      <c r="F7" s="20"/>
      <c r="G7" s="15" t="s">
        <v>19</v>
      </c>
      <c r="I7" s="21" t="s">
        <v>25</v>
      </c>
      <c r="J7" s="104">
        <f>SUMIF(I11:I40,"&lt;&gt;",J11:J40)/60</f>
        <v>0</v>
      </c>
      <c r="K7" t="s">
        <v>19</v>
      </c>
      <c r="L7" s="20"/>
    </row>
    <row r="8" spans="1:16" ht="7.5" customHeight="1">
      <c r="B8" s="18"/>
      <c r="C8" s="21"/>
      <c r="D8" s="22"/>
      <c r="E8" s="20"/>
      <c r="F8" s="20"/>
      <c r="G8" s="15"/>
      <c r="I8" s="21"/>
      <c r="J8" s="22"/>
      <c r="L8" s="20"/>
    </row>
    <row r="9" spans="1:16" ht="45.65" customHeight="1">
      <c r="C9" s="15"/>
      <c r="D9" s="148"/>
      <c r="E9" s="149"/>
      <c r="F9" s="149"/>
      <c r="G9" s="149"/>
      <c r="H9" s="149"/>
      <c r="I9" s="149"/>
      <c r="J9" s="150"/>
      <c r="K9" s="151"/>
      <c r="L9" s="151"/>
    </row>
    <row r="10" spans="1:16" ht="34.4" customHeight="1" thickBot="1">
      <c r="B10" s="23" t="s">
        <v>26</v>
      </c>
      <c r="C10" s="24" t="s">
        <v>27</v>
      </c>
      <c r="D10" s="25" t="s">
        <v>28</v>
      </c>
      <c r="E10" s="68" t="s">
        <v>29</v>
      </c>
      <c r="F10" s="69" t="s">
        <v>30</v>
      </c>
      <c r="H10" s="26" t="s">
        <v>26</v>
      </c>
      <c r="I10" s="27" t="s">
        <v>31</v>
      </c>
      <c r="J10" s="28" t="s">
        <v>28</v>
      </c>
      <c r="K10" s="29" t="s">
        <v>32</v>
      </c>
      <c r="L10" s="30" t="s">
        <v>33</v>
      </c>
      <c r="N10" s="66" t="s">
        <v>34</v>
      </c>
      <c r="P10" s="66" t="s">
        <v>35</v>
      </c>
    </row>
    <row r="11" spans="1:16">
      <c r="B11" s="31">
        <v>1</v>
      </c>
      <c r="C11" s="32"/>
      <c r="D11" s="33"/>
      <c r="E11" s="34" t="str">
        <f t="shared" ref="E11:E40" si="0">IF(OR(C11="",D11=""),"-",IF(IFERROR(MATCH(B11,L$11:L$40,0),"")="","-",IF(OR(INDEX(I$11:I$40,MATCH(B11,L$11:L$40,0))="",INDEX(J$11:J$40,MATCH(B11,L$11:L$40,0))="",INDEX(K$11:K$40,MATCH(B11,L$11:L$40,0))&lt;&gt;"内容は変化しない作業"),"-",MATCH(B11,L$11:L$40,0))))</f>
        <v>-</v>
      </c>
      <c r="F11" s="67" t="str" cm="1">
        <f t="array" ref="F11">IF(E11="-","-",IF(AND(C11&lt;&gt;"",D11&gt;0,INDEX(K$11:K$40,E11)="内容は変化しない作業",AND(E11&lt;&gt;"-",E11&lt;&gt;""),INDEX(I$11:I$40,E11)&lt;&gt;"",INDEX(J$11:J$40,E11)&lt;&gt;""),INDEX(J$11:J$40,E11)-D11,"-"))</f>
        <v>-</v>
      </c>
      <c r="G11" s="35"/>
      <c r="H11" s="36">
        <v>1</v>
      </c>
      <c r="I11" s="37"/>
      <c r="J11" s="38"/>
      <c r="K11" s="39"/>
      <c r="L11" s="40"/>
      <c r="N11" s="72" t="str" cm="1">
        <f t="array" ref="N11">IF(AND(I11&lt;&gt;"",J11&gt;0,K11="内容は変化しない作業",L11&gt;0,INDEX(C$11:C$40,L11)&lt;&gt;"",INDEX(D$11:D$40,L11)&lt;&gt;""),J11-INDEX(D$11:D$40,L11),"-")</f>
        <v>-</v>
      </c>
      <c r="O11" s="3"/>
      <c r="P11" s="73" t="s">
        <v>36</v>
      </c>
    </row>
    <row r="12" spans="1:16">
      <c r="B12" s="41">
        <v>2</v>
      </c>
      <c r="C12" s="42"/>
      <c r="D12" s="43"/>
      <c r="E12" s="34" t="str">
        <f t="shared" si="0"/>
        <v>-</v>
      </c>
      <c r="F12" s="67" t="str" cm="1">
        <f t="array" ref="F12">IF(E12="-","-",IF(AND(C12&lt;&gt;"",D12&gt;0,INDEX(K$11:K$40,E12)="内容は変化しない作業",AND(E12&lt;&gt;"-",E12&lt;&gt;""),INDEX(I$11:I$40,E12)&lt;&gt;"",INDEX(J$11:J$40,E12)&lt;&gt;""),INDEX(J$11:J$40,E12)-D12,"-"))</f>
        <v>-</v>
      </c>
      <c r="H12" s="44">
        <v>2</v>
      </c>
      <c r="I12" s="45"/>
      <c r="J12" s="46"/>
      <c r="K12" s="47"/>
      <c r="L12" s="48"/>
      <c r="N12" s="72" t="str" cm="1">
        <f t="array" ref="N12">IF(AND(I12&lt;&gt;"",J12&gt;0,K12="内容は変化しない作業",L12&gt;0,INDEX(C$11:C$40,L12)&lt;&gt;"",INDEX(D$11:D$40,L12)&lt;&gt;""),J12-INDEX(D$11:D$40,L12),"-")</f>
        <v>-</v>
      </c>
      <c r="O12" s="3"/>
      <c r="P12" s="73" t="s">
        <v>37</v>
      </c>
    </row>
    <row r="13" spans="1:16">
      <c r="B13" s="31">
        <v>3</v>
      </c>
      <c r="C13" s="42"/>
      <c r="D13" s="43"/>
      <c r="E13" s="34" t="str">
        <f t="shared" si="0"/>
        <v>-</v>
      </c>
      <c r="F13" s="67" t="str" cm="1">
        <f t="array" ref="F13">IF(E13="-","-",IF(AND(C13&lt;&gt;"",D13&gt;0,INDEX(K$11:K$40,E13)="内容は変化しない作業",AND(E13&lt;&gt;"-",E13&lt;&gt;""),INDEX(I$11:I$40,E13)&lt;&gt;"",INDEX(J$11:J$40,E13)&lt;&gt;""),INDEX(J$11:J$40,E13)-D13,"-"))</f>
        <v>-</v>
      </c>
      <c r="H13" s="49">
        <v>3</v>
      </c>
      <c r="I13" s="50"/>
      <c r="J13" s="51"/>
      <c r="K13" s="52"/>
      <c r="L13" s="53"/>
      <c r="N13" s="72" t="str" cm="1">
        <f t="array" ref="N13">IF(AND(I13&lt;&gt;"",J13&gt;0,K13="内容は変化しない作業",L13&gt;0,INDEX(C$11:C$40,L13)&lt;&gt;"",INDEX(D$11:D$40,L13)&lt;&gt;""),J13-INDEX(D$11:D$40,L13),"-")</f>
        <v>-</v>
      </c>
      <c r="O13" s="3"/>
      <c r="P13" s="73"/>
    </row>
    <row r="14" spans="1:16">
      <c r="B14" s="31">
        <v>4</v>
      </c>
      <c r="C14" s="42"/>
      <c r="D14" s="43"/>
      <c r="E14" s="34" t="str">
        <f t="shared" si="0"/>
        <v>-</v>
      </c>
      <c r="F14" s="67" t="str" cm="1">
        <f t="array" ref="F14">IF(E14="-","-",IF(AND(C14&lt;&gt;"",D14&gt;0,INDEX(K$11:K$40,E14)="内容は変化しない作業",AND(E14&lt;&gt;"-",E14&lt;&gt;""),INDEX(I$11:I$40,E14)&lt;&gt;"",INDEX(J$11:J$40,E14)&lt;&gt;""),INDEX(J$11:J$40,E14)-D14,"-"))</f>
        <v>-</v>
      </c>
      <c r="H14" s="49">
        <v>4</v>
      </c>
      <c r="I14" s="50"/>
      <c r="J14" s="51"/>
      <c r="K14" s="52"/>
      <c r="L14" s="48"/>
      <c r="N14" s="72" t="str" cm="1">
        <f t="array" ref="N14">IF(AND(I14&lt;&gt;"",J14&gt;0,K14="内容は変化しない作業",L14&gt;0,INDEX(C$11:C$40,L14)&lt;&gt;"",INDEX(D$11:D$40,L14)&lt;&gt;""),J14-INDEX(D$11:D$40,L14),"-")</f>
        <v>-</v>
      </c>
      <c r="O14" s="3"/>
    </row>
    <row r="15" spans="1:16">
      <c r="B15" s="31">
        <v>5</v>
      </c>
      <c r="C15" s="42"/>
      <c r="D15" s="43"/>
      <c r="E15" s="34" t="str">
        <f t="shared" si="0"/>
        <v>-</v>
      </c>
      <c r="F15" s="67" t="str" cm="1">
        <f t="array" ref="F15">IF(E15="-","-",IF(AND(C15&lt;&gt;"",D15&gt;0,INDEX(K$11:K$40,E15)="内容は変化しない作業",AND(E15&lt;&gt;"-",E15&lt;&gt;""),INDEX(I$11:I$40,E15)&lt;&gt;"",INDEX(J$11:J$40,E15)&lt;&gt;""),INDEX(J$11:J$40,E15)-D15,"-"))</f>
        <v>-</v>
      </c>
      <c r="H15" s="44">
        <v>5</v>
      </c>
      <c r="I15" s="45"/>
      <c r="J15" s="46"/>
      <c r="K15" s="52"/>
      <c r="L15" s="48"/>
      <c r="N15" s="72" t="str" cm="1">
        <f t="array" ref="N15">IF(AND(I15&lt;&gt;"",J15&gt;0,K15="内容は変化しない作業",L15&gt;0,INDEX(C$11:C$40,L15)&lt;&gt;"",INDEX(D$11:D$40,L15)&lt;&gt;""),J15-INDEX(D$11:D$40,L15),"-")</f>
        <v>-</v>
      </c>
      <c r="O15" s="3"/>
    </row>
    <row r="16" spans="1:16">
      <c r="B16" s="44">
        <v>6</v>
      </c>
      <c r="C16" s="54"/>
      <c r="D16" s="55"/>
      <c r="E16" s="34" t="str">
        <f t="shared" si="0"/>
        <v>-</v>
      </c>
      <c r="F16" s="67" t="str" cm="1">
        <f t="array" ref="F16">IF(E16="-","-",IF(AND(C16&lt;&gt;"",D16&gt;0,INDEX(K$11:K$40,E16)="内容は変化しない作業",AND(E16&lt;&gt;"-",E16&lt;&gt;""),INDEX(I$11:I$40,E16)&lt;&gt;"",INDEX(J$11:J$40,E16)&lt;&gt;""),INDEX(J$11:J$40,E16)-D16,"-"))</f>
        <v>-</v>
      </c>
      <c r="H16" s="49">
        <v>6</v>
      </c>
      <c r="I16" s="50"/>
      <c r="J16" s="51"/>
      <c r="K16" s="52"/>
      <c r="L16" s="48"/>
      <c r="N16" s="72" t="str" cm="1">
        <f t="array" ref="N16">IF(AND(I16&lt;&gt;"",J16&gt;0,K16="内容は変化しない作業",L16&gt;0,INDEX(C$11:C$40,L16)&lt;&gt;"",INDEX(D$11:D$40,L16)&lt;&gt;""),J16-INDEX(D$11:D$40,L16),"-")</f>
        <v>-</v>
      </c>
      <c r="O16" s="3"/>
    </row>
    <row r="17" spans="2:15">
      <c r="B17" s="31">
        <v>7</v>
      </c>
      <c r="C17" s="42"/>
      <c r="D17" s="43"/>
      <c r="E17" s="34" t="str">
        <f t="shared" si="0"/>
        <v>-</v>
      </c>
      <c r="F17" s="67" t="str" cm="1">
        <f t="array" ref="F17">IF(E17="-","-",IF(AND(C17&lt;&gt;"",D17&gt;0,INDEX(K$11:K$40,E17)="内容は変化しない作業",AND(E17&lt;&gt;"-",E17&lt;&gt;""),INDEX(I$11:I$40,E17)&lt;&gt;"",INDEX(J$11:J$40,E17)&lt;&gt;""),INDEX(J$11:J$40,E17)-D17,"-"))</f>
        <v>-</v>
      </c>
      <c r="H17" s="49">
        <v>7</v>
      </c>
      <c r="I17" s="50"/>
      <c r="J17" s="51"/>
      <c r="K17" s="52"/>
      <c r="L17" s="48"/>
      <c r="N17" s="72" t="str" cm="1">
        <f t="array" ref="N17">IF(AND(I17&lt;&gt;"",J17&gt;0,K17="内容は変化しない作業",L17&gt;0,INDEX(C$11:C$40,L17)&lt;&gt;"",INDEX(D$11:D$40,L17)&lt;&gt;""),J17-INDEX(D$11:D$40,L17),"-")</f>
        <v>-</v>
      </c>
      <c r="O17" s="3"/>
    </row>
    <row r="18" spans="2:15">
      <c r="B18" s="31">
        <v>8</v>
      </c>
      <c r="C18" s="42"/>
      <c r="D18" s="43"/>
      <c r="E18" s="34" t="str">
        <f t="shared" si="0"/>
        <v>-</v>
      </c>
      <c r="F18" s="67" t="str" cm="1">
        <f t="array" ref="F18">IF(E18="-","-",IF(AND(C18&lt;&gt;"",D18&gt;0,INDEX(K$11:K$40,E18)="内容は変化しない作業",AND(E18&lt;&gt;"-",E18&lt;&gt;""),INDEX(I$11:I$40,E18)&lt;&gt;"",INDEX(J$11:J$40,E18)&lt;&gt;""),INDEX(J$11:J$40,E18)-D18,"-"))</f>
        <v>-</v>
      </c>
      <c r="H18" s="49">
        <v>8</v>
      </c>
      <c r="I18" s="50"/>
      <c r="J18" s="51"/>
      <c r="K18" s="52"/>
      <c r="L18" s="48"/>
      <c r="N18" s="72" t="str" cm="1">
        <f t="array" ref="N18">IF(AND(I18&lt;&gt;"",J18&gt;0,K18="内容は変化しない作業",L18&gt;0,INDEX(C$11:C$40,L18)&lt;&gt;"",INDEX(D$11:D$40,L18)&lt;&gt;""),J18-INDEX(D$11:D$40,L18),"-")</f>
        <v>-</v>
      </c>
      <c r="O18" s="3"/>
    </row>
    <row r="19" spans="2:15">
      <c r="B19" s="31">
        <v>9</v>
      </c>
      <c r="C19" s="42"/>
      <c r="D19" s="43"/>
      <c r="E19" s="34" t="str">
        <f t="shared" si="0"/>
        <v>-</v>
      </c>
      <c r="F19" s="67" t="str" cm="1">
        <f t="array" ref="F19">IF(E19="-","-",IF(AND(C19&lt;&gt;"",D19&gt;0,INDEX(K$11:K$40,E19)="内容は変化しない作業",AND(E19&lt;&gt;"-",E19&lt;&gt;""),INDEX(I$11:I$40,E19)&lt;&gt;"",INDEX(J$11:J$40,E19)&lt;&gt;""),INDEX(J$11:J$40,E19)-D19,"-"))</f>
        <v>-</v>
      </c>
      <c r="H19" s="49">
        <v>9</v>
      </c>
      <c r="I19" s="50"/>
      <c r="J19" s="51"/>
      <c r="K19" s="52"/>
      <c r="L19" s="48"/>
      <c r="N19" s="72" t="str" cm="1">
        <f t="array" ref="N19">IF(AND(I19&lt;&gt;"",J19&gt;0,K19="内容は変化しない作業",L19&gt;0,INDEX(C$11:C$40,L19)&lt;&gt;"",INDEX(D$11:D$40,L19)&lt;&gt;""),J19-INDEX(D$11:D$40,L19),"-")</f>
        <v>-</v>
      </c>
      <c r="O19" s="3"/>
    </row>
    <row r="20" spans="2:15">
      <c r="B20" s="31">
        <v>10</v>
      </c>
      <c r="C20" s="42"/>
      <c r="D20" s="43"/>
      <c r="E20" s="34" t="str">
        <f t="shared" si="0"/>
        <v>-</v>
      </c>
      <c r="F20" s="67" t="str" cm="1">
        <f t="array" ref="F20">IF(E20="-","-",IF(AND(C20&lt;&gt;"",D20&gt;0,INDEX(K$11:K$40,E20)="内容は変化しない作業",AND(E20&lt;&gt;"-",E20&lt;&gt;""),INDEX(I$11:I$40,E20)&lt;&gt;"",INDEX(J$11:J$40,E20)&lt;&gt;""),INDEX(J$11:J$40,E20)-D20,"-"))</f>
        <v>-</v>
      </c>
      <c r="H20" s="49">
        <v>10</v>
      </c>
      <c r="I20" s="50"/>
      <c r="J20" s="51"/>
      <c r="K20" s="52"/>
      <c r="L20" s="48"/>
      <c r="N20" s="72" t="str" cm="1">
        <f t="array" ref="N20">IF(AND(I20&lt;&gt;"",J20&gt;0,K20="内容は変化しない作業",L20&gt;0,INDEX(C$11:C$40,L20)&lt;&gt;"",INDEX(D$11:D$40,L20)&lt;&gt;""),J20-INDEX(D$11:D$40,L20),"-")</f>
        <v>-</v>
      </c>
      <c r="O20" s="3"/>
    </row>
    <row r="21" spans="2:15">
      <c r="B21" s="31">
        <v>11</v>
      </c>
      <c r="C21" s="42"/>
      <c r="D21" s="43"/>
      <c r="E21" s="34" t="str">
        <f t="shared" si="0"/>
        <v>-</v>
      </c>
      <c r="F21" s="67" t="str" cm="1">
        <f t="array" ref="F21">IF(E21="-","-",IF(AND(C21&lt;&gt;"",D21&gt;0,INDEX(K$11:K$40,E21)="内容は変化しない作業",AND(E21&lt;&gt;"-",E21&lt;&gt;""),INDEX(I$11:I$40,E21)&lt;&gt;"",INDEX(J$11:J$40,E21)&lt;&gt;""),INDEX(J$11:J$40,E21)-D21,"-"))</f>
        <v>-</v>
      </c>
      <c r="H21" s="49">
        <v>11</v>
      </c>
      <c r="I21" s="50"/>
      <c r="J21" s="51"/>
      <c r="K21" s="52"/>
      <c r="L21" s="48"/>
      <c r="N21" s="72" t="str" cm="1">
        <f t="array" ref="N21">IF(AND(I21&lt;&gt;"",J21&gt;0,K21="内容は変化しない作業",L21&gt;0,INDEX(C$11:C$40,L21)&lt;&gt;"",INDEX(D$11:D$40,L21)&lt;&gt;""),J21-INDEX(D$11:D$40,L21),"-")</f>
        <v>-</v>
      </c>
      <c r="O21" s="3"/>
    </row>
    <row r="22" spans="2:15">
      <c r="B22" s="49">
        <v>12</v>
      </c>
      <c r="C22" s="56"/>
      <c r="D22" s="57"/>
      <c r="E22" s="34" t="str">
        <f t="shared" si="0"/>
        <v>-</v>
      </c>
      <c r="F22" s="67" t="str" cm="1">
        <f t="array" ref="F22">IF(E22="-","-",IF(AND(C22&lt;&gt;"",D22&gt;0,INDEX(K$11:K$40,E22)="内容は変化しない作業",AND(E22&lt;&gt;"-",E22&lt;&gt;""),INDEX(I$11:I$40,E22)&lt;&gt;"",INDEX(J$11:J$40,E22)&lt;&gt;""),INDEX(J$11:J$40,E22)-D22,"-"))</f>
        <v>-</v>
      </c>
      <c r="H22" s="49">
        <v>12</v>
      </c>
      <c r="I22" s="50"/>
      <c r="J22" s="51"/>
      <c r="K22" s="52"/>
      <c r="L22" s="48"/>
      <c r="N22" s="72" t="str" cm="1">
        <f t="array" ref="N22">IF(AND(I22&lt;&gt;"",J22&gt;0,K22="内容は変化しない作業",L22&gt;0,INDEX(C$11:C$40,L22)&lt;&gt;"",INDEX(D$11:D$40,L22)&lt;&gt;""),J22-INDEX(D$11:D$40,L22),"-")</f>
        <v>-</v>
      </c>
      <c r="O22" s="3"/>
    </row>
    <row r="23" spans="2:15">
      <c r="B23" s="49">
        <v>13</v>
      </c>
      <c r="C23" s="56"/>
      <c r="D23" s="57"/>
      <c r="E23" s="34" t="str">
        <f t="shared" si="0"/>
        <v>-</v>
      </c>
      <c r="F23" s="67" t="str" cm="1">
        <f t="array" ref="F23">IF(E23="-","-",IF(AND(C23&lt;&gt;"",D23&gt;0,INDEX(K$11:K$40,E23)="内容は変化しない作業",AND(E23&lt;&gt;"-",E23&lt;&gt;""),INDEX(I$11:I$40,E23)&lt;&gt;"",INDEX(J$11:J$40,E23)&lt;&gt;""),INDEX(J$11:J$40,E23)-D23,"-"))</f>
        <v>-</v>
      </c>
      <c r="H23" s="49">
        <v>13</v>
      </c>
      <c r="I23" s="50"/>
      <c r="J23" s="51"/>
      <c r="K23" s="52"/>
      <c r="L23" s="48"/>
      <c r="N23" s="72" t="str" cm="1">
        <f t="array" ref="N23">IF(AND(I23&lt;&gt;"",J23&gt;0,K23="内容は変化しない作業",L23&gt;0,INDEX(C$11:C$40,L23)&lt;&gt;"",INDEX(D$11:D$40,L23)&lt;&gt;""),J23-INDEX(D$11:D$40,L23),"-")</f>
        <v>-</v>
      </c>
      <c r="O23" s="3"/>
    </row>
    <row r="24" spans="2:15">
      <c r="B24" s="49">
        <v>14</v>
      </c>
      <c r="C24" s="56"/>
      <c r="D24" s="57"/>
      <c r="E24" s="34" t="str">
        <f t="shared" si="0"/>
        <v>-</v>
      </c>
      <c r="F24" s="67" t="str" cm="1">
        <f t="array" ref="F24">IF(E24="-","-",IF(AND(C24&lt;&gt;"",D24&gt;0,INDEX(K$11:K$40,E24)="内容は変化しない作業",AND(E24&lt;&gt;"-",E24&lt;&gt;""),INDEX(I$11:I$40,E24)&lt;&gt;"",INDEX(J$11:J$40,E24)&lt;&gt;""),INDEX(J$11:J$40,E24)-D24,"-"))</f>
        <v>-</v>
      </c>
      <c r="H24" s="49">
        <v>14</v>
      </c>
      <c r="I24" s="50"/>
      <c r="J24" s="51"/>
      <c r="K24" s="52"/>
      <c r="L24" s="48"/>
      <c r="N24" s="72" t="str" cm="1">
        <f t="array" ref="N24">IF(AND(I24&lt;&gt;"",J24&gt;0,K24="内容は変化しない作業",L24&gt;0,INDEX(C$11:C$40,L24)&lt;&gt;"",INDEX(D$11:D$40,L24)&lt;&gt;""),J24-INDEX(D$11:D$40,L24),"-")</f>
        <v>-</v>
      </c>
      <c r="O24" s="3"/>
    </row>
    <row r="25" spans="2:15">
      <c r="B25" s="49">
        <v>15</v>
      </c>
      <c r="C25" s="56"/>
      <c r="D25" s="57"/>
      <c r="E25" s="34" t="str">
        <f t="shared" si="0"/>
        <v>-</v>
      </c>
      <c r="F25" s="67" t="str" cm="1">
        <f t="array" ref="F25">IF(E25="-","-",IF(AND(C25&lt;&gt;"",D25&gt;0,INDEX(K$11:K$40,E25)="内容は変化しない作業",AND(E25&lt;&gt;"-",E25&lt;&gt;""),INDEX(I$11:I$40,E25)&lt;&gt;"",INDEX(J$11:J$40,E25)&lt;&gt;""),INDEX(J$11:J$40,E25)-D25,"-"))</f>
        <v>-</v>
      </c>
      <c r="H25" s="49">
        <v>15</v>
      </c>
      <c r="I25" s="50"/>
      <c r="J25" s="51"/>
      <c r="K25" s="52"/>
      <c r="L25" s="48"/>
      <c r="N25" s="72" t="str" cm="1">
        <f t="array" ref="N25">IF(AND(I25&lt;&gt;"",J25&gt;0,K25="内容は変化しない作業",L25&gt;0,INDEX(C$11:C$40,L25)&lt;&gt;"",INDEX(D$11:D$40,L25)&lt;&gt;""),J25-INDEX(D$11:D$40,L25),"-")</f>
        <v>-</v>
      </c>
      <c r="O25" s="3"/>
    </row>
    <row r="26" spans="2:15">
      <c r="B26" s="49">
        <v>16</v>
      </c>
      <c r="C26" s="56"/>
      <c r="D26" s="57"/>
      <c r="E26" s="34" t="str">
        <f t="shared" si="0"/>
        <v>-</v>
      </c>
      <c r="F26" s="67" t="str" cm="1">
        <f t="array" ref="F26">IF(E26="-","-",IF(AND(C26&lt;&gt;"",D26&gt;0,INDEX(K$11:K$40,E26)="内容は変化しない作業",AND(E26&lt;&gt;"-",E26&lt;&gt;""),INDEX(I$11:I$40,E26)&lt;&gt;"",INDEX(J$11:J$40,E26)&lt;&gt;""),INDEX(J$11:J$40,E26)-D26,"-"))</f>
        <v>-</v>
      </c>
      <c r="H26" s="49">
        <v>16</v>
      </c>
      <c r="I26" s="50"/>
      <c r="J26" s="51"/>
      <c r="K26" s="52"/>
      <c r="L26" s="48"/>
      <c r="N26" s="72" t="str" cm="1">
        <f t="array" ref="N26">IF(AND(I26&lt;&gt;"",J26&gt;0,K26="内容は変化しない作業",L26&gt;0,INDEX(C$11:C$40,L26)&lt;&gt;"",INDEX(D$11:D$40,L26)&lt;&gt;""),J26-INDEX(D$11:D$40,L26),"-")</f>
        <v>-</v>
      </c>
      <c r="O26" s="3"/>
    </row>
    <row r="27" spans="2:15">
      <c r="B27" s="49">
        <v>17</v>
      </c>
      <c r="C27" s="56"/>
      <c r="D27" s="57"/>
      <c r="E27" s="34" t="str">
        <f t="shared" si="0"/>
        <v>-</v>
      </c>
      <c r="F27" s="67" t="str" cm="1">
        <f t="array" ref="F27">IF(E27="-","-",IF(AND(C27&lt;&gt;"",D27&gt;0,INDEX(K$11:K$40,E27)="内容は変化しない作業",AND(E27&lt;&gt;"-",E27&lt;&gt;""),INDEX(I$11:I$40,E27)&lt;&gt;"",INDEX(J$11:J$40,E27)&lt;&gt;""),INDEX(J$11:J$40,E27)-D27,"-"))</f>
        <v>-</v>
      </c>
      <c r="H27" s="49">
        <v>17</v>
      </c>
      <c r="I27" s="50"/>
      <c r="J27" s="51"/>
      <c r="K27" s="52"/>
      <c r="L27" s="48"/>
      <c r="N27" s="72" t="str" cm="1">
        <f t="array" ref="N27">IF(AND(I27&lt;&gt;"",J27&gt;0,K27="内容は変化しない作業",L27&gt;0,INDEX(C$11:C$40,L27)&lt;&gt;"",INDEX(D$11:D$40,L27)&lt;&gt;""),J27-INDEX(D$11:D$40,L27),"-")</f>
        <v>-</v>
      </c>
      <c r="O27" s="3"/>
    </row>
    <row r="28" spans="2:15">
      <c r="B28" s="49">
        <v>18</v>
      </c>
      <c r="C28" s="56"/>
      <c r="D28" s="57"/>
      <c r="E28" s="34" t="str">
        <f t="shared" si="0"/>
        <v>-</v>
      </c>
      <c r="F28" s="67" t="str" cm="1">
        <f t="array" ref="F28">IF(E28="-","-",IF(AND(C28&lt;&gt;"",D28&gt;0,INDEX(K$11:K$40,E28)="内容は変化しない作業",AND(E28&lt;&gt;"-",E28&lt;&gt;""),INDEX(I$11:I$40,E28)&lt;&gt;"",INDEX(J$11:J$40,E28)&lt;&gt;""),INDEX(J$11:J$40,E28)-D28,"-"))</f>
        <v>-</v>
      </c>
      <c r="H28" s="49">
        <v>18</v>
      </c>
      <c r="I28" s="50"/>
      <c r="J28" s="51"/>
      <c r="K28" s="52"/>
      <c r="L28" s="48"/>
      <c r="N28" s="72" t="str" cm="1">
        <f t="array" ref="N28">IF(AND(I28&lt;&gt;"",J28&gt;0,K28="内容は変化しない作業",L28&gt;0,INDEX(C$11:C$40,L28)&lt;&gt;"",INDEX(D$11:D$40,L28)&lt;&gt;""),J28-INDEX(D$11:D$40,L28),"-")</f>
        <v>-</v>
      </c>
      <c r="O28" s="3"/>
    </row>
    <row r="29" spans="2:15">
      <c r="B29" s="49">
        <v>19</v>
      </c>
      <c r="C29" s="56"/>
      <c r="D29" s="57"/>
      <c r="E29" s="34" t="str">
        <f t="shared" si="0"/>
        <v>-</v>
      </c>
      <c r="F29" s="67" t="str" cm="1">
        <f t="array" ref="F29">IF(E29="-","-",IF(AND(C29&lt;&gt;"",D29&gt;0,INDEX(K$11:K$40,E29)="内容は変化しない作業",AND(E29&lt;&gt;"-",E29&lt;&gt;""),INDEX(I$11:I$40,E29)&lt;&gt;"",INDEX(J$11:J$40,E29)&lt;&gt;""),INDEX(J$11:J$40,E29)-D29,"-"))</f>
        <v>-</v>
      </c>
      <c r="H29" s="49">
        <v>19</v>
      </c>
      <c r="I29" s="50"/>
      <c r="J29" s="51"/>
      <c r="K29" s="52"/>
      <c r="L29" s="48"/>
      <c r="N29" s="72" t="str" cm="1">
        <f t="array" ref="N29">IF(AND(I29&lt;&gt;"",J29&gt;0,K29="内容は変化しない作業",L29&gt;0,INDEX(C$11:C$40,L29)&lt;&gt;"",INDEX(D$11:D$40,L29)&lt;&gt;""),J29-INDEX(D$11:D$40,L29),"-")</f>
        <v>-</v>
      </c>
      <c r="O29" s="3"/>
    </row>
    <row r="30" spans="2:15">
      <c r="B30" s="49">
        <v>20</v>
      </c>
      <c r="C30" s="56"/>
      <c r="D30" s="57"/>
      <c r="E30" s="34" t="str">
        <f t="shared" si="0"/>
        <v>-</v>
      </c>
      <c r="F30" s="67" t="str" cm="1">
        <f t="array" ref="F30">IF(E30="-","-",IF(AND(C30&lt;&gt;"",D30&gt;0,INDEX(K$11:K$40,E30)="内容は変化しない作業",AND(E30&lt;&gt;"-",E30&lt;&gt;""),INDEX(I$11:I$40,E30)&lt;&gt;"",INDEX(J$11:J$40,E30)&lt;&gt;""),INDEX(J$11:J$40,E30)-D30,"-"))</f>
        <v>-</v>
      </c>
      <c r="H30" s="49">
        <v>20</v>
      </c>
      <c r="I30" s="50"/>
      <c r="J30" s="51"/>
      <c r="K30" s="52"/>
      <c r="L30" s="48"/>
      <c r="N30" s="72" t="str" cm="1">
        <f t="array" ref="N30">IF(AND(I30&lt;&gt;"",J30&gt;0,K30="内容は変化しない作業",L30&gt;0,INDEX(C$11:C$40,L30)&lt;&gt;"",INDEX(D$11:D$40,L30)&lt;&gt;""),J30-INDEX(D$11:D$40,L30),"-")</f>
        <v>-</v>
      </c>
      <c r="O30" s="3"/>
    </row>
    <row r="31" spans="2:15">
      <c r="B31" s="49">
        <v>21</v>
      </c>
      <c r="C31" s="56"/>
      <c r="D31" s="57"/>
      <c r="E31" s="34" t="str">
        <f t="shared" si="0"/>
        <v>-</v>
      </c>
      <c r="F31" s="67" t="str" cm="1">
        <f t="array" ref="F31">IF(E31="-","-",IF(AND(C31&lt;&gt;"",D31&gt;0,INDEX(K$11:K$40,E31)="内容は変化しない作業",AND(E31&lt;&gt;"-",E31&lt;&gt;""),INDEX(I$11:I$40,E31)&lt;&gt;"",INDEX(J$11:J$40,E31)&lt;&gt;""),INDEX(J$11:J$40,E31)-D31,"-"))</f>
        <v>-</v>
      </c>
      <c r="H31" s="49">
        <v>21</v>
      </c>
      <c r="I31" s="50"/>
      <c r="J31" s="51"/>
      <c r="K31" s="52"/>
      <c r="L31" s="48"/>
      <c r="N31" s="72" t="str" cm="1">
        <f t="array" ref="N31">IF(AND(I31&lt;&gt;"",J31&gt;0,K31="内容は変化しない作業",L31&gt;0,INDEX(C$11:C$40,L31)&lt;&gt;"",INDEX(D$11:D$40,L31)&lt;&gt;""),J31-INDEX(D$11:D$40,L31),"-")</f>
        <v>-</v>
      </c>
      <c r="O31" s="3"/>
    </row>
    <row r="32" spans="2:15">
      <c r="B32" s="49">
        <v>22</v>
      </c>
      <c r="C32" s="56"/>
      <c r="D32" s="57"/>
      <c r="E32" s="34" t="str">
        <f t="shared" si="0"/>
        <v>-</v>
      </c>
      <c r="F32" s="67" t="str" cm="1">
        <f t="array" ref="F32">IF(E32="-","-",IF(AND(C32&lt;&gt;"",D32&gt;0,INDEX(K$11:K$40,E32)="内容は変化しない作業",AND(E32&lt;&gt;"-",E32&lt;&gt;""),INDEX(I$11:I$40,E32)&lt;&gt;"",INDEX(J$11:J$40,E32)&lt;&gt;""),INDEX(J$11:J$40,E32)-D32,"-"))</f>
        <v>-</v>
      </c>
      <c r="H32" s="49">
        <v>22</v>
      </c>
      <c r="I32" s="50"/>
      <c r="J32" s="51"/>
      <c r="K32" s="52"/>
      <c r="L32" s="48"/>
      <c r="N32" s="72" t="str" cm="1">
        <f t="array" ref="N32">IF(AND(I32&lt;&gt;"",J32&gt;0,K32="内容は変化しない作業",L32&gt;0,INDEX(C$11:C$40,L32)&lt;&gt;"",INDEX(D$11:D$40,L32)&lt;&gt;""),J32-INDEX(D$11:D$40,L32),"-")</f>
        <v>-</v>
      </c>
      <c r="O32" s="3"/>
    </row>
    <row r="33" spans="2:15">
      <c r="B33" s="49">
        <v>23</v>
      </c>
      <c r="C33" s="56"/>
      <c r="D33" s="57"/>
      <c r="E33" s="34" t="str">
        <f t="shared" si="0"/>
        <v>-</v>
      </c>
      <c r="F33" s="67" t="str" cm="1">
        <f t="array" ref="F33">IF(E33="-","-",IF(AND(C33&lt;&gt;"",D33&gt;0,INDEX(K$11:K$40,E33)="内容は変化しない作業",AND(E33&lt;&gt;"-",E33&lt;&gt;""),INDEX(I$11:I$40,E33)&lt;&gt;"",INDEX(J$11:J$40,E33)&lt;&gt;""),INDEX(J$11:J$40,E33)-D33,"-"))</f>
        <v>-</v>
      </c>
      <c r="H33" s="49">
        <v>23</v>
      </c>
      <c r="I33" s="50"/>
      <c r="J33" s="51"/>
      <c r="K33" s="52"/>
      <c r="L33" s="48"/>
      <c r="N33" s="72" t="str" cm="1">
        <f t="array" ref="N33">IF(AND(I33&lt;&gt;"",J33&gt;0,K33="内容は変化しない作業",L33&gt;0,INDEX(C$11:C$40,L33)&lt;&gt;"",INDEX(D$11:D$40,L33)&lt;&gt;""),J33-INDEX(D$11:D$40,L33),"-")</f>
        <v>-</v>
      </c>
      <c r="O33" s="3"/>
    </row>
    <row r="34" spans="2:15">
      <c r="B34" s="49">
        <v>24</v>
      </c>
      <c r="C34" s="56"/>
      <c r="D34" s="57"/>
      <c r="E34" s="34" t="str">
        <f t="shared" si="0"/>
        <v>-</v>
      </c>
      <c r="F34" s="67" t="str" cm="1">
        <f t="array" ref="F34">IF(E34="-","-",IF(AND(C34&lt;&gt;"",D34&gt;0,INDEX(K$11:K$40,E34)="内容は変化しない作業",AND(E34&lt;&gt;"-",E34&lt;&gt;""),INDEX(I$11:I$40,E34)&lt;&gt;"",INDEX(J$11:J$40,E34)&lt;&gt;""),INDEX(J$11:J$40,E34)-D34,"-"))</f>
        <v>-</v>
      </c>
      <c r="H34" s="49">
        <v>24</v>
      </c>
      <c r="I34" s="50"/>
      <c r="J34" s="51"/>
      <c r="K34" s="52"/>
      <c r="L34" s="48"/>
      <c r="N34" s="72" t="str" cm="1">
        <f t="array" ref="N34">IF(AND(I34&lt;&gt;"",J34&gt;0,K34="内容は変化しない作業",L34&gt;0,INDEX(C$11:C$40,L34)&lt;&gt;"",INDEX(D$11:D$40,L34)&lt;&gt;""),J34-INDEX(D$11:D$40,L34),"-")</f>
        <v>-</v>
      </c>
      <c r="O34" s="3"/>
    </row>
    <row r="35" spans="2:15">
      <c r="B35" s="49">
        <v>25</v>
      </c>
      <c r="C35" s="56"/>
      <c r="D35" s="57"/>
      <c r="E35" s="34" t="str">
        <f t="shared" si="0"/>
        <v>-</v>
      </c>
      <c r="F35" s="67" t="str" cm="1">
        <f t="array" ref="F35">IF(E35="-","-",IF(AND(C35&lt;&gt;"",D35&gt;0,INDEX(K$11:K$40,E35)="内容は変化しない作業",AND(E35&lt;&gt;"-",E35&lt;&gt;""),INDEX(I$11:I$40,E35)&lt;&gt;"",INDEX(J$11:J$40,E35)&lt;&gt;""),INDEX(J$11:J$40,E35)-D35,"-"))</f>
        <v>-</v>
      </c>
      <c r="H35" s="49">
        <v>25</v>
      </c>
      <c r="I35" s="50"/>
      <c r="J35" s="51"/>
      <c r="K35" s="52"/>
      <c r="L35" s="48"/>
      <c r="N35" s="72" t="str" cm="1">
        <f t="array" ref="N35">IF(AND(I35&lt;&gt;"",J35&gt;0,K35="内容は変化しない作業",L35&gt;0,INDEX(C$11:C$40,L35)&lt;&gt;"",INDEX(D$11:D$40,L35)&lt;&gt;""),J35-INDEX(D$11:D$40,L35),"-")</f>
        <v>-</v>
      </c>
      <c r="O35" s="3"/>
    </row>
    <row r="36" spans="2:15">
      <c r="B36" s="49">
        <v>26</v>
      </c>
      <c r="C36" s="56"/>
      <c r="D36" s="57"/>
      <c r="E36" s="34" t="str">
        <f t="shared" si="0"/>
        <v>-</v>
      </c>
      <c r="F36" s="67" t="str" cm="1">
        <f t="array" ref="F36">IF(E36="-","-",IF(AND(C36&lt;&gt;"",D36&gt;0,INDEX(K$11:K$40,E36)="内容は変化しない作業",AND(E36&lt;&gt;"-",E36&lt;&gt;""),INDEX(I$11:I$40,E36)&lt;&gt;"",INDEX(J$11:J$40,E36)&lt;&gt;""),INDEX(J$11:J$40,E36)-D36,"-"))</f>
        <v>-</v>
      </c>
      <c r="H36" s="49">
        <v>26</v>
      </c>
      <c r="I36" s="50"/>
      <c r="J36" s="51"/>
      <c r="K36" s="52"/>
      <c r="L36" s="48"/>
      <c r="N36" s="72" t="str" cm="1">
        <f t="array" ref="N36">IF(AND(I36&lt;&gt;"",J36&gt;0,K36="内容は変化しない作業",L36&gt;0,INDEX(C$11:C$40,L36)&lt;&gt;"",INDEX(D$11:D$40,L36)&lt;&gt;""),J36-INDEX(D$11:D$40,L36),"-")</f>
        <v>-</v>
      </c>
      <c r="O36" s="3"/>
    </row>
    <row r="37" spans="2:15">
      <c r="B37" s="49">
        <v>27</v>
      </c>
      <c r="C37" s="56"/>
      <c r="D37" s="57"/>
      <c r="E37" s="34" t="str">
        <f t="shared" si="0"/>
        <v>-</v>
      </c>
      <c r="F37" s="67" t="str" cm="1">
        <f t="array" ref="F37">IF(E37="-","-",IF(AND(C37&lt;&gt;"",D37&gt;0,INDEX(K$11:K$40,E37)="内容は変化しない作業",AND(E37&lt;&gt;"-",E37&lt;&gt;""),INDEX(I$11:I$40,E37)&lt;&gt;"",INDEX(J$11:J$40,E37)&lt;&gt;""),INDEX(J$11:J$40,E37)-D37,"-"))</f>
        <v>-</v>
      </c>
      <c r="H37" s="49">
        <v>27</v>
      </c>
      <c r="I37" s="50"/>
      <c r="J37" s="51"/>
      <c r="K37" s="52"/>
      <c r="L37" s="48"/>
      <c r="N37" s="72" t="str" cm="1">
        <f t="array" ref="N37">IF(AND(I37&lt;&gt;"",J37&gt;0,K37="内容は変化しない作業",L37&gt;0,INDEX(C$11:C$40,L37)&lt;&gt;"",INDEX(D$11:D$40,L37)&lt;&gt;""),J37-INDEX(D$11:D$40,L37),"-")</f>
        <v>-</v>
      </c>
      <c r="O37" s="3"/>
    </row>
    <row r="38" spans="2:15">
      <c r="B38" s="49">
        <v>28</v>
      </c>
      <c r="C38" s="56"/>
      <c r="D38" s="57"/>
      <c r="E38" s="34" t="str">
        <f t="shared" si="0"/>
        <v>-</v>
      </c>
      <c r="F38" s="67" t="str" cm="1">
        <f t="array" ref="F38">IF(E38="-","-",IF(AND(C38&lt;&gt;"",D38&gt;0,INDEX(K$11:K$40,E38)="内容は変化しない作業",AND(E38&lt;&gt;"-",E38&lt;&gt;""),INDEX(I$11:I$40,E38)&lt;&gt;"",INDEX(J$11:J$40,E38)&lt;&gt;""),INDEX(J$11:J$40,E38)-D38,"-"))</f>
        <v>-</v>
      </c>
      <c r="H38" s="49">
        <v>28</v>
      </c>
      <c r="I38" s="50"/>
      <c r="J38" s="51"/>
      <c r="K38" s="52"/>
      <c r="L38" s="48"/>
      <c r="N38" s="72" t="str" cm="1">
        <f t="array" ref="N38">IF(AND(I38&lt;&gt;"",J38&gt;0,K38="内容は変化しない作業",L38&gt;0,INDEX(C$11:C$40,L38)&lt;&gt;"",INDEX(D$11:D$40,L38)&lt;&gt;""),J38-INDEX(D$11:D$40,L38),"-")</f>
        <v>-</v>
      </c>
      <c r="O38" s="3"/>
    </row>
    <row r="39" spans="2:15">
      <c r="B39" s="49">
        <v>29</v>
      </c>
      <c r="C39" s="56"/>
      <c r="D39" s="57"/>
      <c r="E39" s="34" t="str">
        <f t="shared" si="0"/>
        <v>-</v>
      </c>
      <c r="F39" s="67" t="str" cm="1">
        <f t="array" ref="F39">IF(E39="-","-",IF(AND(C39&lt;&gt;"",D39&gt;0,INDEX(K$11:K$40,E39)="内容は変化しない作業",AND(E39&lt;&gt;"-",E39&lt;&gt;""),INDEX(I$11:I$40,E39)&lt;&gt;"",INDEX(J$11:J$40,E39)&lt;&gt;""),INDEX(J$11:J$40,E39)-D39,"-"))</f>
        <v>-</v>
      </c>
      <c r="H39" s="49">
        <v>29</v>
      </c>
      <c r="I39" s="50"/>
      <c r="J39" s="51"/>
      <c r="K39" s="52"/>
      <c r="L39" s="48"/>
      <c r="N39" s="72" t="str" cm="1">
        <f t="array" ref="N39">IF(AND(I39&lt;&gt;"",J39&gt;0,K39="内容は変化しない作業",L39&gt;0,INDEX(C$11:C$40,L39)&lt;&gt;"",INDEX(D$11:D$40,L39)&lt;&gt;""),J39-INDEX(D$11:D$40,L39),"-")</f>
        <v>-</v>
      </c>
      <c r="O39" s="3"/>
    </row>
    <row r="40" spans="2:15" ht="18.5" thickBot="1">
      <c r="B40" s="49">
        <v>30</v>
      </c>
      <c r="C40" s="58"/>
      <c r="D40" s="59"/>
      <c r="E40" s="34" t="str">
        <f t="shared" si="0"/>
        <v>-</v>
      </c>
      <c r="F40" s="67" t="str" cm="1">
        <f t="array" ref="F40">IF(E40="-","-",IF(AND(C40&lt;&gt;"",D40&gt;0,INDEX(K$11:K$40,E40)="内容は変化しない作業",AND(E40&lt;&gt;"-",E40&lt;&gt;""),INDEX(I$11:I$40,E40)&lt;&gt;"",INDEX(J$11:J$40,E40)&lt;&gt;""),INDEX(J$11:J$40,E40)-D40,"-"))</f>
        <v>-</v>
      </c>
      <c r="H40" s="49">
        <v>30</v>
      </c>
      <c r="I40" s="60"/>
      <c r="J40" s="61"/>
      <c r="K40" s="62"/>
      <c r="L40" s="63"/>
      <c r="N40" s="72" t="str" cm="1">
        <f t="array" ref="N40">IF(AND(I40&lt;&gt;"",J40&gt;0,K40="内容は変化しない作業",L40&gt;0,INDEX(C$11:C$40,L40)&lt;&gt;"",INDEX(D$11:D$40,L40)&lt;&gt;""),J40-INDEX(D$11:D$40,L40),"-")</f>
        <v>-</v>
      </c>
      <c r="O40" s="3"/>
    </row>
    <row r="41" spans="2:15">
      <c r="B41" s="71"/>
      <c r="C41" s="71"/>
      <c r="D41" s="71"/>
      <c r="E41" s="71"/>
      <c r="F41" s="71"/>
      <c r="G41" s="71"/>
      <c r="H41" s="71"/>
      <c r="I41" s="71"/>
      <c r="J41" s="71"/>
      <c r="K41" s="71"/>
      <c r="L41" s="71"/>
      <c r="M41" s="71"/>
      <c r="N41" s="71"/>
    </row>
    <row r="42" spans="2:15">
      <c r="D42" s="71"/>
      <c r="E42" s="71"/>
      <c r="F42" s="71"/>
      <c r="J42" s="35"/>
      <c r="N42" s="70"/>
    </row>
  </sheetData>
  <sheetProtection algorithmName="SHA-512" hashValue="K4C+H8hUeVCMQG1TIzD2ESJ5e3CvvdNhrbP09kx4j+c3RVnAMWGuvpEH1i+6/qTl2MLOE4QX1hFy2Bx5mDI83A==" saltValue="7IeCXvnuRK62NgDUCp1kwQ==" spinCount="100000" sheet="1" objects="1" scenarios="1"/>
  <phoneticPr fontId="1"/>
  <conditionalFormatting sqref="B11:D40">
    <cfRule type="expression" dxfId="436" priority="11">
      <formula>AND($C11&lt;&gt;"",$D11&lt;&gt;"",$E11="-")</formula>
    </cfRule>
  </conditionalFormatting>
  <conditionalFormatting sqref="C11:D40">
    <cfRule type="expression" dxfId="435" priority="5">
      <formula>$D11=""</formula>
    </cfRule>
    <cfRule type="expression" dxfId="434" priority="6">
      <formula>$C11=""</formula>
    </cfRule>
  </conditionalFormatting>
  <conditionalFormatting sqref="H11:H40">
    <cfRule type="expression" dxfId="433" priority="2">
      <formula>OR($I11="",$J11="")</formula>
    </cfRule>
  </conditionalFormatting>
  <conditionalFormatting sqref="H11:K40">
    <cfRule type="expression" dxfId="432" priority="8">
      <formula>OR($K11="新たに追加される作業",AND($K11="内容は変化しない作業",$I11&lt;&gt;"",$J11&lt;&gt;"",$L11&lt;&gt;"",$N11="-"),AND($I11&lt;&gt;"",$J11&lt;&gt;"",$K12&lt;&gt;"",$N11="-"))</formula>
    </cfRule>
  </conditionalFormatting>
  <conditionalFormatting sqref="I11:K40">
    <cfRule type="expression" dxfId="431" priority="3">
      <formula>$J11=""</formula>
    </cfRule>
    <cfRule type="expression" dxfId="430" priority="4">
      <formula>$I11=""</formula>
    </cfRule>
  </conditionalFormatting>
  <conditionalFormatting sqref="L11:L40">
    <cfRule type="expression" dxfId="429" priority="1">
      <formula>AND(N11="-",L11&lt;&gt;"")</formula>
    </cfRule>
    <cfRule type="expression" dxfId="428" priority="9">
      <formula>AND(L11&lt;&gt;"",K11="内容は変化しない作業",N11&lt;&gt;"-")</formula>
    </cfRule>
    <cfRule type="expression" dxfId="427" priority="10">
      <formula>K11="内容は変化しない作業"</formula>
    </cfRule>
  </conditionalFormatting>
  <dataValidations count="3">
    <dataValidation type="list" allowBlank="1" showInputMessage="1" showErrorMessage="1" sqref="K11:K40" xr:uid="{852209EA-AFCC-4B09-AF80-1874C90FB1F7}">
      <formula1>$P$11:$P$13</formula1>
    </dataValidation>
    <dataValidation type="whole" operator="greaterThanOrEqual" allowBlank="1" showInputMessage="1" showErrorMessage="1" sqref="D11:D40 J11:J40" xr:uid="{2D945BBD-5B84-4C6D-AF5E-FD976487E882}">
      <formula1>1</formula1>
    </dataValidation>
    <dataValidation type="whole" allowBlank="1" showInputMessage="1" showErrorMessage="1" sqref="L11:L40" xr:uid="{1671D160-A804-4707-830D-EF2DAC185995}">
      <formula1>1</formula1>
      <formula2>30</formula2>
    </dataValidation>
  </dataValidations>
  <pageMargins left="0.7" right="0.7" top="0.75" bottom="0.75" header="0.3" footer="0.3"/>
  <pageSetup paperSize="9" scale="5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3C25-CE91-43B3-81D4-94C5DC5859D4}">
  <sheetPr codeName="Sheet3">
    <tabColor rgb="FF92D050"/>
  </sheetPr>
  <dimension ref="A1:X93"/>
  <sheetViews>
    <sheetView showGridLines="0" zoomScale="80" zoomScaleNormal="80" workbookViewId="0"/>
  </sheetViews>
  <sheetFormatPr defaultRowHeight="18" outlineLevelRow="1"/>
  <cols>
    <col min="1" max="1" width="1.58203125" customWidth="1"/>
    <col min="2" max="2" width="1.08203125" customWidth="1"/>
    <col min="3" max="3" width="18.58203125" customWidth="1"/>
    <col min="4" max="4" width="1.08203125" customWidth="1"/>
    <col min="5" max="5" width="2.5" customWidth="1"/>
    <col min="6" max="6" width="1.08203125" customWidth="1"/>
    <col min="7" max="7" width="18.58203125" customWidth="1"/>
    <col min="8" max="8" width="1.08203125" customWidth="1"/>
    <col min="9" max="9" width="2.5" customWidth="1"/>
    <col min="10" max="10" width="1.08203125" customWidth="1"/>
    <col min="11" max="11" width="18.58203125" customWidth="1"/>
    <col min="12" max="12" width="1.08203125" customWidth="1"/>
    <col min="13" max="13" width="2.5" customWidth="1"/>
    <col min="14" max="14" width="1.08203125" customWidth="1"/>
    <col min="15" max="15" width="18.58203125" customWidth="1"/>
    <col min="16" max="16" width="1.08203125" customWidth="1"/>
    <col min="17" max="17" width="2.5" customWidth="1"/>
    <col min="18" max="18" width="1.08203125" customWidth="1"/>
    <col min="19" max="19" width="18.58203125" customWidth="1"/>
    <col min="20" max="20" width="1.08203125" customWidth="1"/>
    <col min="21" max="21" width="2.5" customWidth="1"/>
    <col min="22" max="22" width="2.08203125" customWidth="1"/>
    <col min="23" max="23" width="4.58203125" customWidth="1"/>
    <col min="24" max="24" width="13.5" style="97" customWidth="1"/>
  </cols>
  <sheetData>
    <row r="1" spans="1:24" ht="24" customHeight="1">
      <c r="A1" s="106"/>
      <c r="B1" s="1" t="s">
        <v>38</v>
      </c>
      <c r="C1" s="1"/>
      <c r="D1" s="1"/>
      <c r="E1" s="1"/>
      <c r="F1" s="1"/>
      <c r="G1" s="1"/>
      <c r="H1" s="1"/>
      <c r="I1" s="1"/>
      <c r="J1" s="1"/>
      <c r="K1" s="1"/>
      <c r="L1" s="1"/>
      <c r="M1" s="1"/>
      <c r="N1" s="106"/>
      <c r="O1" s="106"/>
      <c r="P1" s="106"/>
      <c r="Q1" s="106"/>
      <c r="R1" s="106"/>
      <c r="S1" s="106"/>
      <c r="T1" s="106"/>
      <c r="U1" s="106"/>
      <c r="V1" s="106"/>
      <c r="W1" s="106"/>
      <c r="X1" s="106"/>
    </row>
    <row r="2" spans="1:24" ht="14.15" customHeight="1" thickBot="1"/>
    <row r="3" spans="1:24" ht="18" customHeight="1" thickBot="1">
      <c r="O3" s="433" t="s">
        <v>39</v>
      </c>
      <c r="P3" s="433"/>
      <c r="Q3" s="433"/>
      <c r="R3" s="434"/>
      <c r="S3" s="8">
        <f>'（別紙１）省力化計算シート'!M3</f>
        <v>0</v>
      </c>
    </row>
    <row r="4" spans="1:24" ht="6" customHeight="1">
      <c r="S4" s="64"/>
    </row>
    <row r="5" spans="1:24">
      <c r="B5" s="11"/>
      <c r="C5" s="10" t="s">
        <v>40</v>
      </c>
      <c r="D5" s="11"/>
      <c r="E5" s="11"/>
      <c r="F5" s="11"/>
      <c r="G5" s="10"/>
      <c r="H5" s="11"/>
      <c r="I5" s="11"/>
      <c r="J5" s="11"/>
      <c r="K5" s="10"/>
      <c r="L5" s="11"/>
      <c r="M5" s="11"/>
      <c r="N5" s="11"/>
      <c r="O5" s="435" t="s">
        <v>41</v>
      </c>
      <c r="P5" s="436"/>
      <c r="Q5" s="436"/>
      <c r="R5" s="74"/>
      <c r="S5" s="75">
        <f>'（別紙１）省力化計算シート'!D3</f>
        <v>0</v>
      </c>
      <c r="T5" s="437" t="s">
        <v>19</v>
      </c>
      <c r="U5" s="438"/>
      <c r="V5" s="76"/>
      <c r="W5" s="76"/>
    </row>
    <row r="6" spans="1:24" ht="7.5" customHeight="1">
      <c r="C6" s="77"/>
      <c r="G6" s="77"/>
      <c r="K6" s="77"/>
      <c r="O6" s="77"/>
      <c r="S6" s="77"/>
    </row>
    <row r="7" spans="1:24" ht="7.5" customHeight="1" thickBot="1">
      <c r="B7" s="78"/>
      <c r="C7" s="79"/>
      <c r="D7" s="79"/>
      <c r="E7" s="79"/>
      <c r="F7" s="79"/>
      <c r="G7" s="79"/>
      <c r="H7" s="79"/>
      <c r="I7" s="79"/>
      <c r="J7" s="79"/>
      <c r="K7" s="79"/>
      <c r="L7" s="79"/>
      <c r="M7" s="79"/>
      <c r="N7" s="79"/>
      <c r="O7" s="79"/>
      <c r="P7" s="79"/>
      <c r="Q7" s="79"/>
      <c r="R7" s="79"/>
      <c r="S7" s="79"/>
      <c r="T7" s="79"/>
      <c r="U7" s="80"/>
    </row>
    <row r="8" spans="1:24" ht="18" customHeight="1">
      <c r="B8" s="81"/>
      <c r="C8" s="82">
        <f>'（別紙１）省力化計算シート'!C11</f>
        <v>0</v>
      </c>
      <c r="E8" s="439" t="s">
        <v>42</v>
      </c>
      <c r="G8" s="82">
        <f>'（別紙１）省力化計算シート'!C12</f>
        <v>0</v>
      </c>
      <c r="I8" s="439" t="s">
        <v>42</v>
      </c>
      <c r="K8" s="82">
        <f>'（別紙１）省力化計算シート'!C13</f>
        <v>0</v>
      </c>
      <c r="M8" s="439" t="s">
        <v>42</v>
      </c>
      <c r="O8" s="82">
        <f>'（別紙１）省力化計算シート'!C14</f>
        <v>0</v>
      </c>
      <c r="Q8" s="439" t="s">
        <v>42</v>
      </c>
      <c r="S8" s="82">
        <f>'（別紙１）省力化計算シート'!C15</f>
        <v>0</v>
      </c>
      <c r="U8" s="440" t="s">
        <v>42</v>
      </c>
      <c r="X8" s="441" t="s">
        <v>43</v>
      </c>
    </row>
    <row r="9" spans="1:24" ht="18" customHeight="1" thickBot="1">
      <c r="B9" s="81"/>
      <c r="C9" s="83" t="str">
        <f>IF('（別紙１）省力化計算シート'!D11="","",IF(OR('（別紙１）省力化計算シート'!F11="-",'（別紙１）省力化計算シート'!F11=0),'（別紙１）省力化計算シート'!D11&amp;"分",'（別紙１）省力化計算シート'!D11&amp;"分"&amp;"　(→"&amp;'（別紙１）省力化計算シート'!D11+'（別紙１）省力化計算シート'!F11&amp;"分）"))</f>
        <v/>
      </c>
      <c r="E9" s="439"/>
      <c r="G9" s="83" t="str">
        <f>IF('（別紙１）省力化計算シート'!D12="","",IF(OR('（別紙１）省力化計算シート'!F12="-",'（別紙１）省力化計算シート'!F12=0),'（別紙１）省力化計算シート'!D12&amp;"分",'（別紙１）省力化計算シート'!D12&amp;"分"&amp;"　(→"&amp;'（別紙１）省力化計算シート'!D12+'（別紙１）省力化計算シート'!F12&amp;"分）"))</f>
        <v/>
      </c>
      <c r="I9" s="439"/>
      <c r="K9" s="83" t="str">
        <f>IF('（別紙１）省力化計算シート'!D13="","",IF(OR('（別紙１）省力化計算シート'!F13="-",'（別紙１）省力化計算シート'!F13=0),'（別紙１）省力化計算シート'!D13&amp;"分",'（別紙１）省力化計算シート'!D13&amp;"分"&amp;"　(→"&amp;'（別紙１）省力化計算シート'!D13+'（別紙１）省力化計算シート'!F13&amp;"分）"))</f>
        <v/>
      </c>
      <c r="M9" s="439"/>
      <c r="O9" s="83" t="str">
        <f>IF('（別紙１）省力化計算シート'!D14="","",IF(OR('（別紙１）省力化計算シート'!F14="-",'（別紙１）省力化計算シート'!F14=0),'（別紙１）省力化計算シート'!D14&amp;"分",'（別紙１）省力化計算シート'!D14&amp;"分"&amp;"　(→"&amp;'（別紙１）省力化計算シート'!D14+'（別紙１）省力化計算シート'!F14&amp;"分）"))</f>
        <v/>
      </c>
      <c r="Q9" s="439"/>
      <c r="S9" s="83" t="str">
        <f>IF('（別紙１）省力化計算シート'!D15="","",IF(OR('（別紙１）省力化計算シート'!F15="-",'（別紙１）省力化計算シート'!F15=0),'（別紙１）省力化計算シート'!D15&amp;"分",'（別紙１）省力化計算シート'!D15&amp;"分"&amp;"　(→"&amp;'（別紙１）省力化計算シート'!D15+'（別紙１）省力化計算シート'!F15&amp;"分）"))</f>
        <v/>
      </c>
      <c r="U9" s="440"/>
      <c r="X9" s="442"/>
    </row>
    <row r="10" spans="1:24" ht="15" customHeight="1">
      <c r="B10" s="81"/>
      <c r="C10" s="447"/>
      <c r="G10" s="447"/>
      <c r="K10" s="447"/>
      <c r="O10" s="447"/>
      <c r="S10" s="447"/>
      <c r="U10" s="84"/>
      <c r="X10" s="98"/>
    </row>
    <row r="11" spans="1:24" ht="15" customHeight="1">
      <c r="B11" s="81"/>
      <c r="C11" s="447"/>
      <c r="G11" s="447"/>
      <c r="K11" s="447"/>
      <c r="O11" s="447"/>
      <c r="S11" s="447"/>
      <c r="U11" s="84"/>
      <c r="X11" s="99" t="s">
        <v>44</v>
      </c>
    </row>
    <row r="12" spans="1:24" ht="7.5" customHeight="1">
      <c r="B12" s="85"/>
      <c r="C12" s="65"/>
      <c r="D12" s="65"/>
      <c r="E12" s="65"/>
      <c r="F12" s="65"/>
      <c r="G12" s="65"/>
      <c r="H12" s="65"/>
      <c r="I12" s="65"/>
      <c r="J12" s="65"/>
      <c r="K12" s="65"/>
      <c r="L12" s="65"/>
      <c r="M12" s="65"/>
      <c r="N12" s="65"/>
      <c r="O12" s="65"/>
      <c r="P12" s="65"/>
      <c r="Q12" s="65"/>
      <c r="R12" s="65"/>
      <c r="S12" s="65"/>
      <c r="T12" s="65"/>
      <c r="U12" s="86"/>
      <c r="X12" s="100"/>
    </row>
    <row r="13" spans="1:24" ht="7.5" customHeight="1">
      <c r="X13" s="100"/>
    </row>
    <row r="14" spans="1:24" ht="7.5" customHeight="1" thickBot="1">
      <c r="B14" s="87"/>
      <c r="C14" s="79"/>
      <c r="D14" s="79"/>
      <c r="E14" s="79"/>
      <c r="F14" s="79"/>
      <c r="G14" s="79"/>
      <c r="H14" s="79"/>
      <c r="I14" s="79"/>
      <c r="J14" s="79"/>
      <c r="K14" s="79"/>
      <c r="L14" s="79"/>
      <c r="M14" s="79"/>
      <c r="N14" s="79"/>
      <c r="O14" s="79"/>
      <c r="P14" s="79"/>
      <c r="Q14" s="79"/>
      <c r="R14" s="79"/>
      <c r="S14" s="79"/>
      <c r="T14" s="79"/>
      <c r="U14" s="80"/>
      <c r="X14" s="100"/>
    </row>
    <row r="15" spans="1:24" ht="18" customHeight="1">
      <c r="B15" s="88"/>
      <c r="C15" s="82">
        <f>'（別紙１）省力化計算シート'!C16</f>
        <v>0</v>
      </c>
      <c r="E15" s="439" t="s">
        <v>42</v>
      </c>
      <c r="G15" s="82">
        <f>'（別紙１）省力化計算シート'!C17</f>
        <v>0</v>
      </c>
      <c r="I15" s="439" t="s">
        <v>42</v>
      </c>
      <c r="K15" s="82">
        <f>'（別紙１）省力化計算シート'!C18</f>
        <v>0</v>
      </c>
      <c r="M15" s="439" t="s">
        <v>42</v>
      </c>
      <c r="O15" s="82">
        <f>'（別紙１）省力化計算シート'!C19</f>
        <v>0</v>
      </c>
      <c r="Q15" s="439" t="s">
        <v>42</v>
      </c>
      <c r="S15" s="82">
        <f>'（別紙１）省力化計算シート'!C20</f>
        <v>0</v>
      </c>
      <c r="U15" s="440" t="s">
        <v>42</v>
      </c>
      <c r="X15" s="429" t="s">
        <v>45</v>
      </c>
    </row>
    <row r="16" spans="1:24" ht="18" customHeight="1" thickBot="1">
      <c r="B16" s="88"/>
      <c r="C16" s="83" t="str">
        <f>IF('（別紙１）省力化計算シート'!D16="","",IF(OR('（別紙１）省力化計算シート'!F16="-",'（別紙１）省力化計算シート'!F16=0),'（別紙１）省力化計算シート'!D16&amp;"分",'（別紙１）省力化計算シート'!D16&amp;"分"&amp;"　(→"&amp;'（別紙１）省力化計算シート'!D16+'（別紙１）省力化計算シート'!F16&amp;"分）"))</f>
        <v/>
      </c>
      <c r="E16" s="439"/>
      <c r="G16" s="83" t="str">
        <f>IF('（別紙１）省力化計算シート'!D17="","",IF(OR('（別紙１）省力化計算シート'!F17="-",'（別紙１）省力化計算シート'!F17=0),'（別紙１）省力化計算シート'!D17&amp;"分",'（別紙１）省力化計算シート'!D17&amp;"分"&amp;"　(→"&amp;'（別紙１）省力化計算シート'!D17+'（別紙１）省力化計算シート'!F17&amp;"分）"))</f>
        <v/>
      </c>
      <c r="I16" s="439"/>
      <c r="K16" s="83" t="str">
        <f>IF('（別紙１）省力化計算シート'!D18="","",IF(OR('（別紙１）省力化計算シート'!F18="-",'（別紙１）省力化計算シート'!F18=0),'（別紙１）省力化計算シート'!D18&amp;"分",'（別紙１）省力化計算シート'!D18&amp;"分"&amp;"　(→"&amp;'（別紙１）省力化計算シート'!D18+'（別紙１）省力化計算シート'!F18&amp;"分）"))</f>
        <v/>
      </c>
      <c r="M16" s="439"/>
      <c r="O16" s="83" t="str">
        <f>IF('（別紙１）省力化計算シート'!D19="","",IF(OR('（別紙１）省力化計算シート'!F19="-",'（別紙１）省力化計算シート'!F19=0),'（別紙１）省力化計算シート'!D19&amp;"分",'（別紙１）省力化計算シート'!D19&amp;"分"&amp;"　(→"&amp;'（別紙１）省力化計算シート'!D19+'（別紙１）省力化計算シート'!F19&amp;"分）"))</f>
        <v/>
      </c>
      <c r="Q16" s="439"/>
      <c r="S16" s="83" t="str">
        <f>IF('（別紙１）省力化計算シート'!D20="","",IF(OR('（別紙１）省力化計算シート'!F20="-",'（別紙１）省力化計算シート'!F20=0),'（別紙１）省力化計算シート'!D20&amp;"分",'（別紙１）省力化計算シート'!D20&amp;"分"&amp;"　(→"&amp;'（別紙１）省力化計算シート'!D20+'（別紙１）省力化計算シート'!F20&amp;"分）"))</f>
        <v/>
      </c>
      <c r="U16" s="440"/>
      <c r="X16" s="430"/>
    </row>
    <row r="17" spans="2:24" ht="15" customHeight="1">
      <c r="B17" s="88"/>
      <c r="C17" s="447"/>
      <c r="G17" s="447"/>
      <c r="K17" s="447"/>
      <c r="O17" s="447"/>
      <c r="S17" s="447"/>
      <c r="U17" s="84"/>
      <c r="X17" s="443" t="s">
        <v>46</v>
      </c>
    </row>
    <row r="18" spans="2:24" ht="15" customHeight="1">
      <c r="B18" s="88"/>
      <c r="C18" s="447"/>
      <c r="G18" s="447"/>
      <c r="K18" s="447"/>
      <c r="O18" s="447"/>
      <c r="S18" s="447"/>
      <c r="U18" s="84"/>
      <c r="X18" s="444"/>
    </row>
    <row r="19" spans="2:24" ht="7.5" customHeight="1">
      <c r="B19" s="89"/>
      <c r="C19" s="65"/>
      <c r="D19" s="65"/>
      <c r="E19" s="65"/>
      <c r="F19" s="65"/>
      <c r="G19" s="65"/>
      <c r="H19" s="65"/>
      <c r="I19" s="65"/>
      <c r="J19" s="65"/>
      <c r="K19" s="65"/>
      <c r="L19" s="65"/>
      <c r="M19" s="65"/>
      <c r="N19" s="65"/>
      <c r="O19" s="65"/>
      <c r="P19" s="65"/>
      <c r="Q19" s="65"/>
      <c r="R19" s="65"/>
      <c r="S19" s="65"/>
      <c r="T19" s="65"/>
      <c r="U19" s="86"/>
    </row>
    <row r="20" spans="2:24" ht="7.5" customHeight="1"/>
    <row r="21" spans="2:24" ht="7.5" customHeight="1" thickBot="1">
      <c r="B21" s="87"/>
      <c r="C21" s="79"/>
      <c r="D21" s="79"/>
      <c r="E21" s="79"/>
      <c r="F21" s="79"/>
      <c r="G21" s="79"/>
      <c r="H21" s="79"/>
      <c r="I21" s="79"/>
      <c r="J21" s="79"/>
      <c r="K21" s="79"/>
      <c r="L21" s="79"/>
      <c r="M21" s="79"/>
      <c r="N21" s="79"/>
      <c r="O21" s="79"/>
      <c r="P21" s="79"/>
      <c r="Q21" s="79"/>
      <c r="R21" s="79"/>
      <c r="S21" s="79"/>
      <c r="T21" s="79"/>
      <c r="U21" s="80"/>
    </row>
    <row r="22" spans="2:24" ht="18" customHeight="1">
      <c r="B22" s="88"/>
      <c r="C22" s="82">
        <f>'（別紙１）省力化計算シート'!C21</f>
        <v>0</v>
      </c>
      <c r="E22" s="439" t="s">
        <v>42</v>
      </c>
      <c r="G22" s="82">
        <f>'（別紙１）省力化計算シート'!C22</f>
        <v>0</v>
      </c>
      <c r="I22" s="439" t="s">
        <v>42</v>
      </c>
      <c r="K22" s="82">
        <f>'（別紙１）省力化計算シート'!C23</f>
        <v>0</v>
      </c>
      <c r="M22" s="439" t="s">
        <v>42</v>
      </c>
      <c r="O22" s="82">
        <f>'（別紙１）省力化計算シート'!C24</f>
        <v>0</v>
      </c>
      <c r="Q22" s="439" t="s">
        <v>42</v>
      </c>
      <c r="S22" s="82">
        <f>'（別紙１）省力化計算シート'!C25</f>
        <v>0</v>
      </c>
      <c r="U22" s="440" t="s">
        <v>42</v>
      </c>
    </row>
    <row r="23" spans="2:24" ht="18" customHeight="1" thickBot="1">
      <c r="B23" s="88"/>
      <c r="C23" s="83" t="str">
        <f>IF('（別紙１）省力化計算シート'!D21="","",IF(OR('（別紙１）省力化計算シート'!F21="-",'（別紙１）省力化計算シート'!F21=0),'（別紙１）省力化計算シート'!D21&amp;"分",'（別紙１）省力化計算シート'!D21&amp;"分"&amp;"　(→"&amp;'（別紙１）省力化計算シート'!D21+'（別紙１）省力化計算シート'!F21&amp;"分）"))</f>
        <v/>
      </c>
      <c r="E23" s="439"/>
      <c r="G23" s="83" t="str">
        <f>IF('（別紙１）省力化計算シート'!D22="","",IF(OR('（別紙１）省力化計算シート'!F22="-",'（別紙１）省力化計算シート'!F22=0),'（別紙１）省力化計算シート'!D22&amp;"分",'（別紙１）省力化計算シート'!D22&amp;"分"&amp;"　(→"&amp;'（別紙１）省力化計算シート'!D22+'（別紙１）省力化計算シート'!F22&amp;"分）"))</f>
        <v/>
      </c>
      <c r="I23" s="439"/>
      <c r="K23" s="83" t="str">
        <f>IF('（別紙１）省力化計算シート'!D23="","",IF(OR('（別紙１）省力化計算シート'!F23="-",'（別紙１）省力化計算シート'!F23=0),'（別紙１）省力化計算シート'!D23&amp;"分",'（別紙１）省力化計算シート'!D23&amp;"分"&amp;"　(→"&amp;'（別紙１）省力化計算シート'!D23+'（別紙１）省力化計算シート'!F23&amp;"分）"))</f>
        <v/>
      </c>
      <c r="M23" s="439"/>
      <c r="O23" s="83" t="str">
        <f>IF('（別紙１）省力化計算シート'!D24="","",IF(OR('（別紙１）省力化計算シート'!F24="-",'（別紙１）省力化計算シート'!F24=0),'（別紙１）省力化計算シート'!D24&amp;"分",'（別紙１）省力化計算シート'!D24&amp;"分"&amp;"　(→"&amp;'（別紙１）省力化計算シート'!D24+'（別紙１）省力化計算シート'!F24&amp;"分）"))</f>
        <v/>
      </c>
      <c r="Q23" s="439"/>
      <c r="S23" s="83" t="str">
        <f>IF('（別紙１）省力化計算シート'!D25="","",IF(OR('（別紙１）省力化計算シート'!F25="-",'（別紙１）省力化計算シート'!F25=0),'（別紙１）省力化計算シート'!D25&amp;"分",'（別紙１）省力化計算シート'!D25&amp;"分"&amp;"　(→"&amp;'（別紙１）省力化計算シート'!D25+'（別紙１）省力化計算シート'!F25&amp;"分）"))</f>
        <v/>
      </c>
      <c r="U23" s="440"/>
    </row>
    <row r="24" spans="2:24" ht="15" customHeight="1">
      <c r="B24" s="88"/>
      <c r="C24" s="447"/>
      <c r="G24" s="447"/>
      <c r="K24" s="447"/>
      <c r="O24" s="447"/>
      <c r="S24" s="447"/>
      <c r="U24" s="84"/>
    </row>
    <row r="25" spans="2:24" ht="15" customHeight="1">
      <c r="B25" s="88"/>
      <c r="C25" s="447"/>
      <c r="G25" s="447"/>
      <c r="K25" s="447"/>
      <c r="O25" s="447"/>
      <c r="S25" s="447"/>
      <c r="U25" s="84"/>
    </row>
    <row r="26" spans="2:24" ht="7.5" customHeight="1">
      <c r="B26" s="89"/>
      <c r="C26" s="65"/>
      <c r="D26" s="65"/>
      <c r="E26" s="65"/>
      <c r="F26" s="65"/>
      <c r="G26" s="65"/>
      <c r="H26" s="65"/>
      <c r="I26" s="65"/>
      <c r="J26" s="65"/>
      <c r="K26" s="65"/>
      <c r="L26" s="65"/>
      <c r="M26" s="65"/>
      <c r="N26" s="65"/>
      <c r="O26" s="65"/>
      <c r="P26" s="65"/>
      <c r="Q26" s="65"/>
      <c r="R26" s="65"/>
      <c r="S26" s="65"/>
      <c r="T26" s="65"/>
      <c r="U26" s="86"/>
    </row>
    <row r="27" spans="2:24" ht="7.5" customHeight="1"/>
    <row r="28" spans="2:24" ht="7.5" hidden="1" customHeight="1" outlineLevel="1" thickBot="1">
      <c r="B28" s="87"/>
      <c r="C28" s="79"/>
      <c r="D28" s="79"/>
      <c r="E28" s="79"/>
      <c r="F28" s="79"/>
      <c r="G28" s="79"/>
      <c r="H28" s="79"/>
      <c r="I28" s="79"/>
      <c r="J28" s="79"/>
      <c r="K28" s="79"/>
      <c r="L28" s="79"/>
      <c r="M28" s="79"/>
      <c r="N28" s="79"/>
      <c r="O28" s="79"/>
      <c r="P28" s="79"/>
      <c r="Q28" s="79"/>
      <c r="R28" s="79"/>
      <c r="S28" s="79"/>
      <c r="T28" s="79"/>
      <c r="U28" s="80"/>
    </row>
    <row r="29" spans="2:24" ht="18.75" hidden="1" customHeight="1" outlineLevel="1">
      <c r="B29" s="88"/>
      <c r="C29" s="82">
        <f>'（別紙１）省力化計算シート'!C26</f>
        <v>0</v>
      </c>
      <c r="E29" s="439" t="s">
        <v>42</v>
      </c>
      <c r="G29" s="82">
        <f>'（別紙１）省力化計算シート'!C27</f>
        <v>0</v>
      </c>
      <c r="I29" s="439" t="s">
        <v>42</v>
      </c>
      <c r="K29" s="82">
        <f>'（別紙１）省力化計算シート'!C28</f>
        <v>0</v>
      </c>
      <c r="M29" s="439" t="s">
        <v>42</v>
      </c>
      <c r="O29" s="82">
        <f>'（別紙１）省力化計算シート'!C29</f>
        <v>0</v>
      </c>
      <c r="Q29" s="439" t="s">
        <v>42</v>
      </c>
      <c r="S29" s="82">
        <f>'（別紙１）省力化計算シート'!C30</f>
        <v>0</v>
      </c>
      <c r="U29" s="440" t="s">
        <v>42</v>
      </c>
    </row>
    <row r="30" spans="2:24" ht="18.75" hidden="1" customHeight="1" outlineLevel="1" thickBot="1">
      <c r="B30" s="88"/>
      <c r="C30" s="83" t="str">
        <f>IF('（別紙１）省力化計算シート'!D26="","",IF(OR('（別紙１）省力化計算シート'!F26="-",'（別紙１）省力化計算シート'!F26=0),'（別紙１）省力化計算シート'!D26&amp;"分",'（別紙１）省力化計算シート'!D26&amp;"分"&amp;"　(→"&amp;'（別紙１）省力化計算シート'!D26+'（別紙１）省力化計算シート'!F26&amp;"分）"))</f>
        <v/>
      </c>
      <c r="E30" s="439"/>
      <c r="G30" s="83" t="str">
        <f>IF('（別紙１）省力化計算シート'!D27="","",IF(OR('（別紙１）省力化計算シート'!F27="-",'（別紙１）省力化計算シート'!F27=0),'（別紙１）省力化計算シート'!D27&amp;"分",'（別紙１）省力化計算シート'!D27&amp;"分"&amp;"　(→"&amp;'（別紙１）省力化計算シート'!D27+'（別紙１）省力化計算シート'!F27&amp;"分）"))</f>
        <v/>
      </c>
      <c r="I30" s="439"/>
      <c r="K30" s="83" t="str">
        <f>IF('（別紙１）省力化計算シート'!D28="","",IF(OR('（別紙１）省力化計算シート'!F28="-",'（別紙１）省力化計算シート'!F28=0),'（別紙１）省力化計算シート'!D28&amp;"分",'（別紙１）省力化計算シート'!D28&amp;"分"&amp;"　(→"&amp;'（別紙１）省力化計算シート'!D28+'（別紙１）省力化計算シート'!F28&amp;"分）"))</f>
        <v/>
      </c>
      <c r="M30" s="439"/>
      <c r="O30" s="83" t="str">
        <f>IF('（別紙１）省力化計算シート'!D29="","",IF(OR('（別紙１）省力化計算シート'!F29="-",'（別紙１）省力化計算シート'!F29=0),'（別紙１）省力化計算シート'!D29&amp;"分",'（別紙１）省力化計算シート'!D29&amp;"分"&amp;"　(→"&amp;'（別紙１）省力化計算シート'!D29+'（別紙１）省力化計算シート'!F29&amp;"分）"))</f>
        <v/>
      </c>
      <c r="Q30" s="439"/>
      <c r="S30" s="83" t="str">
        <f>IF('（別紙１）省力化計算シート'!D30="","",IF(OR('（別紙１）省力化計算シート'!F30="-",'（別紙１）省力化計算シート'!F30=0),'（別紙１）省力化計算シート'!D30&amp;"分",'（別紙１）省力化計算シート'!D30&amp;"分"&amp;"　(→"&amp;'（別紙１）省力化計算シート'!D30+'（別紙１）省力化計算シート'!F30&amp;"分）"))</f>
        <v/>
      </c>
      <c r="U30" s="440"/>
    </row>
    <row r="31" spans="2:24" ht="15" hidden="1" customHeight="1" outlineLevel="1">
      <c r="B31" s="88"/>
      <c r="C31" s="447"/>
      <c r="G31" s="447"/>
      <c r="K31" s="447"/>
      <c r="O31" s="447"/>
      <c r="S31" s="447"/>
      <c r="U31" s="84"/>
    </row>
    <row r="32" spans="2:24" ht="15" hidden="1" customHeight="1" outlineLevel="1">
      <c r="B32" s="88"/>
      <c r="C32" s="447"/>
      <c r="G32" s="447"/>
      <c r="K32" s="447"/>
      <c r="O32" s="447"/>
      <c r="S32" s="447"/>
      <c r="U32" s="84"/>
    </row>
    <row r="33" spans="1:21" ht="7.5" hidden="1" customHeight="1" outlineLevel="1">
      <c r="B33" s="89"/>
      <c r="C33" s="65"/>
      <c r="D33" s="65"/>
      <c r="E33" s="65"/>
      <c r="F33" s="65"/>
      <c r="G33" s="65"/>
      <c r="H33" s="65"/>
      <c r="I33" s="65"/>
      <c r="J33" s="65"/>
      <c r="K33" s="65"/>
      <c r="L33" s="65"/>
      <c r="M33" s="65"/>
      <c r="N33" s="65"/>
      <c r="O33" s="65"/>
      <c r="P33" s="65"/>
      <c r="Q33" s="65"/>
      <c r="R33" s="65"/>
      <c r="S33" s="65"/>
      <c r="T33" s="65"/>
      <c r="U33" s="86"/>
    </row>
    <row r="34" spans="1:21" ht="7.5" hidden="1" customHeight="1" outlineLevel="1"/>
    <row r="35" spans="1:21" ht="7.5" hidden="1" customHeight="1" outlineLevel="1" thickBot="1">
      <c r="B35" s="87"/>
      <c r="C35" s="79"/>
      <c r="D35" s="79"/>
      <c r="E35" s="79"/>
      <c r="F35" s="79"/>
      <c r="G35" s="79"/>
      <c r="H35" s="79"/>
      <c r="I35" s="79"/>
      <c r="J35" s="79"/>
      <c r="K35" s="79"/>
      <c r="L35" s="79"/>
      <c r="M35" s="79"/>
      <c r="N35" s="79"/>
      <c r="O35" s="79"/>
      <c r="P35" s="79"/>
      <c r="Q35" s="79"/>
      <c r="R35" s="79"/>
      <c r="S35" s="79"/>
      <c r="T35" s="79"/>
      <c r="U35" s="80"/>
    </row>
    <row r="36" spans="1:21" ht="18.75" hidden="1" customHeight="1" outlineLevel="1">
      <c r="B36" s="88"/>
      <c r="C36" s="82">
        <f>'（別紙１）省力化計算シート'!C31</f>
        <v>0</v>
      </c>
      <c r="E36" s="439" t="s">
        <v>42</v>
      </c>
      <c r="G36" s="82">
        <f>'（別紙１）省力化計算シート'!C32</f>
        <v>0</v>
      </c>
      <c r="I36" s="439" t="s">
        <v>42</v>
      </c>
      <c r="K36" s="82">
        <f>'（別紙１）省力化計算シート'!C33</f>
        <v>0</v>
      </c>
      <c r="M36" s="439" t="s">
        <v>42</v>
      </c>
      <c r="O36" s="82">
        <f>'（別紙１）省力化計算シート'!C34</f>
        <v>0</v>
      </c>
      <c r="Q36" s="439" t="s">
        <v>42</v>
      </c>
      <c r="S36" s="82">
        <f>'（別紙１）省力化計算シート'!C35</f>
        <v>0</v>
      </c>
      <c r="U36" s="440" t="s">
        <v>42</v>
      </c>
    </row>
    <row r="37" spans="1:21" ht="18.75" hidden="1" customHeight="1" outlineLevel="1" thickBot="1">
      <c r="B37" s="88"/>
      <c r="C37" s="83" t="str">
        <f>IF('（別紙１）省力化計算シート'!D31="","",IF(OR('（別紙１）省力化計算シート'!F31="-",'（別紙１）省力化計算シート'!F31=0),'（別紙１）省力化計算シート'!D31&amp;"分",'（別紙１）省力化計算シート'!D31&amp;"分"&amp;"　(→"&amp;'（別紙１）省力化計算シート'!D31+'（別紙１）省力化計算シート'!F31&amp;"分）"))</f>
        <v/>
      </c>
      <c r="E37" s="439"/>
      <c r="G37" s="83" t="str">
        <f>IF('（別紙１）省力化計算シート'!D32="","",IF(OR('（別紙１）省力化計算シート'!F32="-",'（別紙１）省力化計算シート'!F32=0),'（別紙１）省力化計算シート'!D32&amp;"分",'（別紙１）省力化計算シート'!D32&amp;"分"&amp;"　(→"&amp;'（別紙１）省力化計算シート'!D32+'（別紙１）省力化計算シート'!F32&amp;"分）"))</f>
        <v/>
      </c>
      <c r="I37" s="439"/>
      <c r="K37" s="83" t="str">
        <f>IF('（別紙１）省力化計算シート'!D33="","",IF(OR('（別紙１）省力化計算シート'!F33="-",'（別紙１）省力化計算シート'!F33=0),'（別紙１）省力化計算シート'!D33&amp;"分",'（別紙１）省力化計算シート'!D33&amp;"分"&amp;"　(→"&amp;'（別紙１）省力化計算シート'!D33+'（別紙１）省力化計算シート'!F33&amp;"分）"))</f>
        <v/>
      </c>
      <c r="M37" s="439"/>
      <c r="O37" s="83" t="str">
        <f>IF('（別紙１）省力化計算シート'!D34="","",IF(OR('（別紙１）省力化計算シート'!F34="-",'（別紙１）省力化計算シート'!F34=0),'（別紙１）省力化計算シート'!D34&amp;"分",'（別紙１）省力化計算シート'!D34&amp;"分"&amp;"　(→"&amp;'（別紙１）省力化計算シート'!D34+'（別紙１）省力化計算シート'!F34&amp;"分）"))</f>
        <v/>
      </c>
      <c r="Q37" s="439"/>
      <c r="S37" s="83" t="str">
        <f>IF('（別紙１）省力化計算シート'!D35="","",IF(OR('（別紙１）省力化計算シート'!F35="-",'（別紙１）省力化計算シート'!F35=0),'（別紙１）省力化計算シート'!D35&amp;"分",'（別紙１）省力化計算シート'!D35&amp;"分"&amp;"　(→"&amp;'（別紙１）省力化計算シート'!D35+'（別紙１）省力化計算シート'!F35&amp;"分）"))</f>
        <v/>
      </c>
      <c r="U37" s="440"/>
    </row>
    <row r="38" spans="1:21" ht="15" hidden="1" customHeight="1" outlineLevel="1">
      <c r="B38" s="88"/>
      <c r="C38" s="447"/>
      <c r="G38" s="447"/>
      <c r="K38" s="447"/>
      <c r="O38" s="447"/>
      <c r="S38" s="447"/>
      <c r="U38" s="84"/>
    </row>
    <row r="39" spans="1:21" ht="15" hidden="1" customHeight="1" outlineLevel="1">
      <c r="B39" s="88"/>
      <c r="C39" s="447"/>
      <c r="G39" s="447"/>
      <c r="K39" s="447"/>
      <c r="O39" s="447"/>
      <c r="S39" s="447"/>
      <c r="U39" s="84"/>
    </row>
    <row r="40" spans="1:21" ht="7.5" hidden="1" customHeight="1" outlineLevel="1">
      <c r="B40" s="89"/>
      <c r="C40" s="65"/>
      <c r="D40" s="65"/>
      <c r="E40" s="65"/>
      <c r="F40" s="65"/>
      <c r="G40" s="65"/>
      <c r="H40" s="65"/>
      <c r="I40" s="65"/>
      <c r="J40" s="65"/>
      <c r="K40" s="65"/>
      <c r="L40" s="65"/>
      <c r="M40" s="65"/>
      <c r="N40" s="65"/>
      <c r="O40" s="65"/>
      <c r="P40" s="65"/>
      <c r="Q40" s="65"/>
      <c r="R40" s="65"/>
      <c r="S40" s="65"/>
      <c r="T40" s="65"/>
      <c r="U40" s="86"/>
    </row>
    <row r="41" spans="1:21" ht="7.5" hidden="1" customHeight="1" outlineLevel="1"/>
    <row r="42" spans="1:21" ht="7.5" hidden="1" customHeight="1" outlineLevel="1" thickBot="1">
      <c r="B42" s="87"/>
      <c r="C42" s="79"/>
      <c r="D42" s="79"/>
      <c r="E42" s="79"/>
      <c r="F42" s="79"/>
      <c r="G42" s="79"/>
      <c r="H42" s="79"/>
      <c r="I42" s="79"/>
      <c r="J42" s="79"/>
      <c r="K42" s="79"/>
      <c r="L42" s="79"/>
      <c r="M42" s="79"/>
      <c r="N42" s="79"/>
      <c r="O42" s="79"/>
      <c r="P42" s="79"/>
      <c r="Q42" s="79"/>
      <c r="R42" s="79"/>
      <c r="S42" s="79"/>
      <c r="T42" s="79"/>
      <c r="U42" s="90"/>
    </row>
    <row r="43" spans="1:21" ht="18.75" hidden="1" customHeight="1" outlineLevel="1">
      <c r="B43" s="88"/>
      <c r="C43" s="82">
        <f>'（別紙１）省力化計算シート'!C36</f>
        <v>0</v>
      </c>
      <c r="E43" s="439" t="s">
        <v>42</v>
      </c>
      <c r="G43" s="82">
        <f>'（別紙１）省力化計算シート'!C37</f>
        <v>0</v>
      </c>
      <c r="I43" s="439" t="s">
        <v>42</v>
      </c>
      <c r="K43" s="82">
        <f>'（別紙１）省力化計算シート'!C38</f>
        <v>0</v>
      </c>
      <c r="M43" s="439" t="s">
        <v>42</v>
      </c>
      <c r="O43" s="82">
        <f>'（別紙１）省力化計算シート'!C39</f>
        <v>0</v>
      </c>
      <c r="Q43" s="439" t="s">
        <v>42</v>
      </c>
      <c r="S43" s="82">
        <f>'（別紙１）省力化計算シート'!C40</f>
        <v>0</v>
      </c>
      <c r="U43" s="448"/>
    </row>
    <row r="44" spans="1:21" ht="18.75" hidden="1" customHeight="1" outlineLevel="1" thickBot="1">
      <c r="B44" s="88"/>
      <c r="C44" s="83" t="str">
        <f>IF('（別紙１）省力化計算シート'!D36="","",IF(OR('（別紙１）省力化計算シート'!F36="-",'（別紙１）省力化計算シート'!F36=0),'（別紙１）省力化計算シート'!D36&amp;"分",'（別紙１）省力化計算シート'!D36&amp;"分"&amp;"　(→"&amp;'（別紙１）省力化計算シート'!D36+'（別紙１）省力化計算シート'!F36&amp;"分）"))</f>
        <v/>
      </c>
      <c r="E44" s="439"/>
      <c r="G44" s="83" t="str">
        <f>IF('（別紙１）省力化計算シート'!D37="","",IF(OR('（別紙１）省力化計算シート'!F37="-",'（別紙１）省力化計算シート'!F37=0),'（別紙１）省力化計算シート'!D37&amp;"分",'（別紙１）省力化計算シート'!D37&amp;"分"&amp;"　(→"&amp;'（別紙１）省力化計算シート'!D37+'（別紙１）省力化計算シート'!F37&amp;"分）"))</f>
        <v/>
      </c>
      <c r="I44" s="439"/>
      <c r="K44" s="83" t="str">
        <f>IF('（別紙１）省力化計算シート'!D38="","",IF(OR('（別紙１）省力化計算シート'!F38="-",'（別紙１）省力化計算シート'!F38=0),'（別紙１）省力化計算シート'!D38&amp;"分",'（別紙１）省力化計算シート'!D38&amp;"分"&amp;"　(→"&amp;'（別紙１）省力化計算シート'!D38+'（別紙１）省力化計算シート'!F38&amp;"分）"))</f>
        <v/>
      </c>
      <c r="M44" s="439"/>
      <c r="O44" s="83" t="str">
        <f>IF('（別紙１）省力化計算シート'!D39="","",IF(OR('（別紙１）省力化計算シート'!F39="-",'（別紙１）省力化計算シート'!F39=0),'（別紙１）省力化計算シート'!D39&amp;"分",'（別紙１）省力化計算シート'!D39&amp;"分"&amp;"　(→"&amp;'（別紙１）省力化計算シート'!D39+'（別紙１）省力化計算シート'!F39&amp;"分）"))</f>
        <v/>
      </c>
      <c r="Q44" s="439"/>
      <c r="S44" s="83" t="str">
        <f>IF('（別紙１）省力化計算シート'!D40="","",IF(OR('（別紙１）省力化計算シート'!F40="-",'（別紙１）省力化計算シート'!F40=0),'（別紙１）省力化計算シート'!D40&amp;"分",'（別紙１）省力化計算シート'!D40&amp;"分"&amp;"　(→"&amp;'（別紙１）省力化計算シート'!D40+'（別紙１）省力化計算シート'!F40&amp;"分）"))</f>
        <v/>
      </c>
      <c r="U44" s="448"/>
    </row>
    <row r="45" spans="1:21" ht="15" hidden="1" customHeight="1" outlineLevel="1">
      <c r="B45" s="88"/>
      <c r="C45" s="447"/>
      <c r="G45" s="447"/>
      <c r="K45" s="447"/>
      <c r="O45" s="447"/>
      <c r="S45" s="447"/>
      <c r="U45" s="91"/>
    </row>
    <row r="46" spans="1:21" ht="15" hidden="1" customHeight="1" outlineLevel="1">
      <c r="B46" s="88"/>
      <c r="C46" s="447"/>
      <c r="G46" s="447"/>
      <c r="K46" s="447"/>
      <c r="O46" s="447"/>
      <c r="S46" s="447"/>
      <c r="U46" s="91"/>
    </row>
    <row r="47" spans="1:21" ht="7.5" hidden="1" customHeight="1" outlineLevel="1">
      <c r="B47" s="89"/>
      <c r="C47" s="65"/>
      <c r="D47" s="65"/>
      <c r="E47" s="65"/>
      <c r="F47" s="65"/>
      <c r="G47" s="65"/>
      <c r="H47" s="65"/>
      <c r="I47" s="65"/>
      <c r="J47" s="65"/>
      <c r="K47" s="65"/>
      <c r="L47" s="65"/>
      <c r="M47" s="65"/>
      <c r="N47" s="65"/>
      <c r="O47" s="65"/>
      <c r="P47" s="65"/>
      <c r="Q47" s="65"/>
      <c r="R47" s="65"/>
      <c r="S47" s="65"/>
      <c r="T47" s="65"/>
      <c r="U47" s="92"/>
    </row>
    <row r="48" spans="1:21" ht="17.5" customHeight="1" collapsed="1">
      <c r="A48" s="450" t="str">
        <f>IF(COUNTA('（別紙１）省力化計算シート'!C26:C40)&lt;&gt;0,"← 非表示エリアに記載があります。[＋]をクリックして表示してください。[-]の場合は、すべて表示されています。","")</f>
        <v/>
      </c>
      <c r="B48" s="451"/>
      <c r="C48" s="451"/>
      <c r="D48" s="451"/>
      <c r="E48" s="451"/>
      <c r="F48" s="451"/>
      <c r="G48" s="451"/>
      <c r="H48" s="451"/>
      <c r="I48" s="451"/>
      <c r="J48" s="451"/>
      <c r="K48" s="451"/>
      <c r="L48" s="451"/>
      <c r="M48" s="451"/>
      <c r="N48" s="451"/>
      <c r="O48" s="451"/>
      <c r="P48" s="451"/>
      <c r="Q48" s="451"/>
      <c r="R48" s="451"/>
      <c r="S48" s="451"/>
      <c r="T48" s="451"/>
      <c r="U48" s="451"/>
    </row>
    <row r="49" spans="1:24" ht="5.5" customHeight="1">
      <c r="A49" s="93"/>
    </row>
    <row r="50" spans="1:24">
      <c r="B50" s="14"/>
      <c r="C50" s="13" t="s">
        <v>47</v>
      </c>
      <c r="D50" s="14"/>
      <c r="E50" s="14"/>
      <c r="F50" s="14"/>
      <c r="G50" s="14"/>
      <c r="H50" s="14"/>
      <c r="I50" s="14"/>
      <c r="J50" s="14"/>
      <c r="K50" s="94"/>
      <c r="L50" s="14"/>
      <c r="M50" s="14"/>
      <c r="N50" s="14"/>
      <c r="O50" s="445" t="s">
        <v>48</v>
      </c>
      <c r="P50" s="436"/>
      <c r="Q50" s="436"/>
      <c r="R50" s="95"/>
      <c r="S50" s="96">
        <f>'（別紙１）省力化計算シート'!J3</f>
        <v>0</v>
      </c>
      <c r="T50" s="446" t="s">
        <v>19</v>
      </c>
      <c r="U50" s="438"/>
      <c r="V50" s="76"/>
      <c r="W50" s="76"/>
    </row>
    <row r="51" spans="1:24" ht="7.5" customHeight="1">
      <c r="C51" s="77"/>
      <c r="G51" s="77"/>
      <c r="K51" s="77"/>
      <c r="O51" s="77"/>
      <c r="S51" s="77"/>
    </row>
    <row r="52" spans="1:24" ht="7.5" customHeight="1" thickBot="1">
      <c r="B52" s="78"/>
      <c r="C52" s="79"/>
      <c r="D52" s="79"/>
      <c r="E52" s="79"/>
      <c r="F52" s="79"/>
      <c r="G52" s="79"/>
      <c r="H52" s="79"/>
      <c r="I52" s="79"/>
      <c r="J52" s="79"/>
      <c r="K52" s="79"/>
      <c r="L52" s="79"/>
      <c r="M52" s="79"/>
      <c r="N52" s="79"/>
      <c r="O52" s="79"/>
      <c r="P52" s="79"/>
      <c r="Q52" s="79"/>
      <c r="R52" s="79"/>
      <c r="S52" s="79"/>
      <c r="T52" s="79"/>
      <c r="U52" s="80"/>
    </row>
    <row r="53" spans="1:24" ht="18" customHeight="1">
      <c r="B53" s="81"/>
      <c r="C53" s="82">
        <f>'（別紙１）省力化計算シート'!I11</f>
        <v>0</v>
      </c>
      <c r="E53" s="439" t="s">
        <v>42</v>
      </c>
      <c r="G53" s="82">
        <f>'（別紙１）省力化計算シート'!I12</f>
        <v>0</v>
      </c>
      <c r="I53" s="439" t="s">
        <v>42</v>
      </c>
      <c r="K53" s="82">
        <f>'（別紙１）省力化計算シート'!I13</f>
        <v>0</v>
      </c>
      <c r="M53" s="439" t="s">
        <v>42</v>
      </c>
      <c r="O53" s="82">
        <f>'（別紙１）省力化計算シート'!I14</f>
        <v>0</v>
      </c>
      <c r="Q53" s="439" t="s">
        <v>42</v>
      </c>
      <c r="S53" s="82">
        <f>'（別紙１）省力化計算シート'!I15</f>
        <v>0</v>
      </c>
      <c r="U53" s="440" t="s">
        <v>49</v>
      </c>
      <c r="X53" s="427" t="s">
        <v>36</v>
      </c>
    </row>
    <row r="54" spans="1:24" ht="18" customHeight="1" thickBot="1">
      <c r="B54" s="81"/>
      <c r="C54" s="83" t="str">
        <f>IF('（別紙１）省力化計算シート'!J11="","",IF(OR('（別紙１）省力化計算シート'!N11="-",'（別紙１）省力化計算シート'!N11=0),'（別紙１）省力化計算シート'!J11&amp;"分","("&amp;'（別紙１）省力化計算シート'!J11-'（別紙１）省力化計算シート'!N11&amp;"分→）"&amp;'（別紙１）省力化計算シート'!J11&amp;"分"))</f>
        <v/>
      </c>
      <c r="E54" s="439"/>
      <c r="G54" s="83" t="str">
        <f>IF('（別紙１）省力化計算シート'!J12="","",IF(OR('（別紙１）省力化計算シート'!N12="-",'（別紙１）省力化計算シート'!N12=0),'（別紙１）省力化計算シート'!J12&amp;"分","("&amp;'（別紙１）省力化計算シート'!J12-'（別紙１）省力化計算シート'!N12&amp;"分→）"&amp;'（別紙１）省力化計算シート'!J12&amp;"分"))</f>
        <v/>
      </c>
      <c r="I54" s="439"/>
      <c r="K54" s="83" t="str">
        <f>IF('（別紙１）省力化計算シート'!J13="","",IF(OR('（別紙１）省力化計算シート'!N13="-",'（別紙１）省力化計算シート'!N13=0),'（別紙１）省力化計算シート'!J13&amp;"分","("&amp;'（別紙１）省力化計算シート'!J13-'（別紙１）省力化計算シート'!N13&amp;"分→）"&amp;'（別紙１）省力化計算シート'!J13&amp;"分"))</f>
        <v/>
      </c>
      <c r="M54" s="439"/>
      <c r="O54" s="83" t="str">
        <f>IF('（別紙１）省力化計算シート'!J14="","",IF(OR('（別紙１）省力化計算シート'!N14="-",'（別紙１）省力化計算シート'!N14=0),'（別紙１）省力化計算シート'!J14&amp;"分","("&amp;'（別紙１）省力化計算シート'!J14-'（別紙１）省力化計算シート'!N14&amp;"分→）"&amp;'（別紙１）省力化計算シート'!J14&amp;"分"))</f>
        <v/>
      </c>
      <c r="Q54" s="439"/>
      <c r="S54" s="83" t="str">
        <f>IF('（別紙１）省力化計算シート'!J15="","",IF(OR('（別紙１）省力化計算シート'!N15="-",'（別紙１）省力化計算シート'!N15=0),'（別紙１）省力化計算シート'!J15&amp;"分","("&amp;'（別紙１）省力化計算シート'!J15-'（別紙１）省力化計算シート'!N15&amp;"分→）"&amp;'（別紙１）省力化計算シート'!J15&amp;"分"))</f>
        <v/>
      </c>
      <c r="U54" s="440"/>
      <c r="X54" s="428"/>
    </row>
    <row r="55" spans="1:24" ht="15" customHeight="1">
      <c r="B55" s="81"/>
      <c r="C55" s="447"/>
      <c r="G55" s="447"/>
      <c r="K55" s="447"/>
      <c r="O55" s="447"/>
      <c r="S55" s="447"/>
      <c r="U55" s="84"/>
      <c r="X55" s="98"/>
    </row>
    <row r="56" spans="1:24" ht="15" customHeight="1">
      <c r="B56" s="81"/>
      <c r="C56" s="447"/>
      <c r="G56" s="447"/>
      <c r="K56" s="447"/>
      <c r="O56" s="447"/>
      <c r="S56" s="447"/>
      <c r="U56" s="84"/>
      <c r="X56" s="101" t="s">
        <v>50</v>
      </c>
    </row>
    <row r="57" spans="1:24" ht="7.5" customHeight="1">
      <c r="B57" s="85"/>
      <c r="C57" s="65"/>
      <c r="D57" s="65"/>
      <c r="E57" s="65"/>
      <c r="F57" s="65"/>
      <c r="G57" s="65"/>
      <c r="H57" s="65"/>
      <c r="I57" s="65"/>
      <c r="J57" s="65"/>
      <c r="K57" s="65"/>
      <c r="L57" s="65"/>
      <c r="M57" s="65"/>
      <c r="N57" s="65"/>
      <c r="O57" s="65"/>
      <c r="P57" s="65"/>
      <c r="Q57" s="65"/>
      <c r="R57" s="65"/>
      <c r="S57" s="65"/>
      <c r="T57" s="65"/>
      <c r="U57" s="86"/>
      <c r="X57" s="100"/>
    </row>
    <row r="58" spans="1:24" ht="7.5" customHeight="1">
      <c r="X58" s="100"/>
    </row>
    <row r="59" spans="1:24" ht="7.5" customHeight="1" thickBot="1">
      <c r="B59" s="87"/>
      <c r="C59" s="79"/>
      <c r="D59" s="79"/>
      <c r="E59" s="79"/>
      <c r="F59" s="79"/>
      <c r="G59" s="79"/>
      <c r="H59" s="79"/>
      <c r="I59" s="79"/>
      <c r="J59" s="79"/>
      <c r="K59" s="79"/>
      <c r="L59" s="79"/>
      <c r="M59" s="79"/>
      <c r="N59" s="79"/>
      <c r="O59" s="79"/>
      <c r="P59" s="79"/>
      <c r="Q59" s="79"/>
      <c r="R59" s="79"/>
      <c r="S59" s="79"/>
      <c r="T59" s="79"/>
      <c r="U59" s="80"/>
      <c r="X59" s="100"/>
    </row>
    <row r="60" spans="1:24" ht="18" customHeight="1">
      <c r="B60" s="88"/>
      <c r="C60" s="82">
        <f>'（別紙１）省力化計算シート'!I16</f>
        <v>0</v>
      </c>
      <c r="E60" s="439" t="s">
        <v>42</v>
      </c>
      <c r="G60" s="82">
        <f>'（別紙１）省力化計算シート'!I17</f>
        <v>0</v>
      </c>
      <c r="I60" s="439" t="s">
        <v>42</v>
      </c>
      <c r="K60" s="82">
        <f>'（別紙１）省力化計算シート'!I18</f>
        <v>0</v>
      </c>
      <c r="M60" s="439" t="s">
        <v>42</v>
      </c>
      <c r="O60" s="82">
        <f>'（別紙１）省力化計算シート'!I19</f>
        <v>0</v>
      </c>
      <c r="Q60" s="439" t="s">
        <v>42</v>
      </c>
      <c r="S60" s="82">
        <f>'（別紙１）省力化計算シート'!I20</f>
        <v>0</v>
      </c>
      <c r="U60" s="440" t="s">
        <v>49</v>
      </c>
      <c r="X60" s="429" t="s">
        <v>45</v>
      </c>
    </row>
    <row r="61" spans="1:24" ht="18" customHeight="1" thickBot="1">
      <c r="B61" s="88"/>
      <c r="C61" s="83" t="str">
        <f>IF('（別紙１）省力化計算シート'!J16="","",IF(OR('（別紙１）省力化計算シート'!N16="-",'（別紙１）省力化計算シート'!N16=0),'（別紙１）省力化計算シート'!J16&amp;"分","("&amp;'（別紙１）省力化計算シート'!J16-'（別紙１）省力化計算シート'!N16&amp;"分→）"&amp;'（別紙１）省力化計算シート'!J16&amp;"分"))</f>
        <v/>
      </c>
      <c r="E61" s="439"/>
      <c r="G61" s="83" t="str">
        <f>IF('（別紙１）省力化計算シート'!J17="","",IF(OR('（別紙１）省力化計算シート'!N17="-",'（別紙１）省力化計算シート'!N17=0),'（別紙１）省力化計算シート'!J17&amp;"分","("&amp;'（別紙１）省力化計算シート'!J17-'（別紙１）省力化計算シート'!N17&amp;"分→）"&amp;'（別紙１）省力化計算シート'!J17&amp;"分"))</f>
        <v/>
      </c>
      <c r="I61" s="439"/>
      <c r="K61" s="83" t="str">
        <f>IF('（別紙１）省力化計算シート'!J18="","",IF(OR('（別紙１）省力化計算シート'!N18="-",'（別紙１）省力化計算シート'!N18=0),'（別紙１）省力化計算シート'!J18&amp;"分","("&amp;'（別紙１）省力化計算シート'!J18-'（別紙１）省力化計算シート'!N18&amp;"分→）"&amp;'（別紙１）省力化計算シート'!J18&amp;"分"))</f>
        <v/>
      </c>
      <c r="M61" s="439"/>
      <c r="O61" s="83" t="str">
        <f>IF('（別紙１）省力化計算シート'!J19="","",IF(OR('（別紙１）省力化計算シート'!N19="-",'（別紙１）省力化計算シート'!N19=0),'（別紙１）省力化計算シート'!J19&amp;"分","("&amp;'（別紙１）省力化計算シート'!J19-'（別紙１）省力化計算シート'!N19&amp;"分→）"&amp;'（別紙１）省力化計算シート'!J19&amp;"分"))</f>
        <v/>
      </c>
      <c r="Q61" s="439"/>
      <c r="S61" s="83" t="str">
        <f>IF('（別紙１）省力化計算シート'!J20="","",IF(OR('（別紙１）省力化計算シート'!N20="-",'（別紙１）省力化計算シート'!N20=0),'（別紙１）省力化計算シート'!J20&amp;"分","("&amp;'（別紙１）省力化計算シート'!J20-'（別紙１）省力化計算シート'!N20&amp;"分→）"&amp;'（別紙１）省力化計算シート'!J20&amp;"分"))</f>
        <v/>
      </c>
      <c r="U61" s="440"/>
      <c r="X61" s="430"/>
    </row>
    <row r="62" spans="1:24" ht="15" customHeight="1">
      <c r="B62" s="88"/>
      <c r="C62" s="447"/>
      <c r="G62" s="447"/>
      <c r="K62" s="447"/>
      <c r="O62" s="447"/>
      <c r="S62" s="447"/>
      <c r="U62" s="84"/>
      <c r="X62" s="431" t="s">
        <v>46</v>
      </c>
    </row>
    <row r="63" spans="1:24" ht="15" customHeight="1">
      <c r="B63" s="88"/>
      <c r="C63" s="447"/>
      <c r="G63" s="447"/>
      <c r="K63" s="447"/>
      <c r="O63" s="447"/>
      <c r="S63" s="447"/>
      <c r="U63" s="84"/>
      <c r="X63" s="432"/>
    </row>
    <row r="64" spans="1:24" ht="7.5" customHeight="1">
      <c r="B64" s="89"/>
      <c r="C64" s="65"/>
      <c r="D64" s="65"/>
      <c r="E64" s="65"/>
      <c r="F64" s="65"/>
      <c r="G64" s="65"/>
      <c r="H64" s="65"/>
      <c r="I64" s="65"/>
      <c r="J64" s="65"/>
      <c r="K64" s="65"/>
      <c r="L64" s="65"/>
      <c r="M64" s="65"/>
      <c r="N64" s="65"/>
      <c r="O64" s="65"/>
      <c r="P64" s="65"/>
      <c r="Q64" s="65"/>
      <c r="R64" s="65"/>
      <c r="S64" s="65"/>
      <c r="T64" s="65"/>
      <c r="U64" s="86"/>
      <c r="X64" s="102"/>
    </row>
    <row r="65" spans="2:24" ht="7.5" customHeight="1">
      <c r="X65" s="102"/>
    </row>
    <row r="66" spans="2:24" ht="7.5" customHeight="1" thickBot="1">
      <c r="B66" s="87"/>
      <c r="C66" s="79"/>
      <c r="D66" s="79"/>
      <c r="E66" s="79"/>
      <c r="F66" s="79"/>
      <c r="G66" s="79"/>
      <c r="H66" s="79"/>
      <c r="I66" s="79"/>
      <c r="J66" s="79"/>
      <c r="K66" s="79"/>
      <c r="L66" s="79"/>
      <c r="M66" s="79"/>
      <c r="N66" s="79"/>
      <c r="O66" s="79"/>
      <c r="P66" s="79"/>
      <c r="Q66" s="79"/>
      <c r="R66" s="79"/>
      <c r="S66" s="79"/>
      <c r="T66" s="79"/>
      <c r="U66" s="80"/>
      <c r="X66" s="102"/>
    </row>
    <row r="67" spans="2:24" ht="18" customHeight="1">
      <c r="B67" s="88"/>
      <c r="C67" s="82">
        <f>'（別紙１）省力化計算シート'!I21</f>
        <v>0</v>
      </c>
      <c r="E67" s="439" t="s">
        <v>42</v>
      </c>
      <c r="G67" s="82">
        <f>'（別紙１）省力化計算シート'!I22</f>
        <v>0</v>
      </c>
      <c r="I67" s="439" t="s">
        <v>42</v>
      </c>
      <c r="K67" s="82">
        <f>'（別紙１）省力化計算シート'!I23</f>
        <v>0</v>
      </c>
      <c r="M67" s="439" t="s">
        <v>42</v>
      </c>
      <c r="O67" s="82">
        <f>'（別紙１）省力化計算シート'!I24</f>
        <v>0</v>
      </c>
      <c r="Q67" s="439" t="s">
        <v>42</v>
      </c>
      <c r="S67" s="82">
        <f>'（別紙１）省力化計算シート'!I25</f>
        <v>0</v>
      </c>
      <c r="U67" s="440" t="s">
        <v>49</v>
      </c>
      <c r="X67" s="102"/>
    </row>
    <row r="68" spans="2:24" ht="18" customHeight="1" thickBot="1">
      <c r="B68" s="88"/>
      <c r="C68" s="83" t="str">
        <f>IF('（別紙１）省力化計算シート'!J21="","",IF(OR('（別紙１）省力化計算シート'!N21="-",'（別紙１）省力化計算シート'!N21=0),'（別紙１）省力化計算シート'!J21&amp;"分","("&amp;'（別紙１）省力化計算シート'!J21-'（別紙１）省力化計算シート'!N21&amp;"分→）"&amp;'（別紙１）省力化計算シート'!J21&amp;"分"))</f>
        <v/>
      </c>
      <c r="E68" s="439"/>
      <c r="G68" s="83" t="str">
        <f>IF('（別紙１）省力化計算シート'!J22="","",IF(OR('（別紙１）省力化計算シート'!N22="-",'（別紙１）省力化計算シート'!N22=0),'（別紙１）省力化計算シート'!J22&amp;"分","("&amp;'（別紙１）省力化計算シート'!J22-'（別紙１）省力化計算シート'!N22&amp;"分→）"&amp;'（別紙１）省力化計算シート'!J22&amp;"分"))</f>
        <v/>
      </c>
      <c r="I68" s="439"/>
      <c r="K68" s="83" t="str">
        <f>IF('（別紙１）省力化計算シート'!J23="","",IF(OR('（別紙１）省力化計算シート'!N23="-",'（別紙１）省力化計算シート'!N23=0),'（別紙１）省力化計算シート'!J23&amp;"分","("&amp;'（別紙１）省力化計算シート'!J23-'（別紙１）省力化計算シート'!N23&amp;"分→）"&amp;'（別紙１）省力化計算シート'!J23&amp;"分"))</f>
        <v/>
      </c>
      <c r="M68" s="439"/>
      <c r="O68" s="83" t="str">
        <f>IF('（別紙１）省力化計算シート'!J24="","",IF(OR('（別紙１）省力化計算シート'!N24="-",'（別紙１）省力化計算シート'!N24=0),'（別紙１）省力化計算シート'!J24&amp;"分","("&amp;'（別紙１）省力化計算シート'!J24-'（別紙１）省力化計算シート'!N24&amp;"分→）"&amp;'（別紙１）省力化計算シート'!J24&amp;"分"))</f>
        <v/>
      </c>
      <c r="Q68" s="439"/>
      <c r="S68" s="83" t="str">
        <f>IF('（別紙１）省力化計算シート'!J25="","",IF(OR('（別紙１）省力化計算シート'!N25="-",'（別紙１）省力化計算シート'!N25=0),'（別紙１）省力化計算シート'!J25&amp;"分","("&amp;'（別紙１）省力化計算シート'!J25-'（別紙１）省力化計算シート'!N25&amp;"分→）"&amp;'（別紙１）省力化計算シート'!J25&amp;"分"))</f>
        <v/>
      </c>
      <c r="U68" s="440"/>
      <c r="X68" s="102"/>
    </row>
    <row r="69" spans="2:24" ht="15" customHeight="1">
      <c r="B69" s="88"/>
      <c r="C69" s="447"/>
      <c r="G69" s="447"/>
      <c r="K69" s="447"/>
      <c r="O69" s="447"/>
      <c r="S69" s="447"/>
      <c r="U69" s="84"/>
      <c r="X69" s="102"/>
    </row>
    <row r="70" spans="2:24" ht="15" customHeight="1">
      <c r="B70" s="88"/>
      <c r="C70" s="447"/>
      <c r="G70" s="447"/>
      <c r="K70" s="447"/>
      <c r="O70" s="447"/>
      <c r="S70" s="447"/>
      <c r="U70" s="84"/>
      <c r="X70" s="102"/>
    </row>
    <row r="71" spans="2:24" ht="7.5" customHeight="1">
      <c r="B71" s="89"/>
      <c r="C71" s="65"/>
      <c r="D71" s="65"/>
      <c r="E71" s="65"/>
      <c r="F71" s="65"/>
      <c r="G71" s="65"/>
      <c r="H71" s="65"/>
      <c r="I71" s="65"/>
      <c r="J71" s="65"/>
      <c r="K71" s="65"/>
      <c r="L71" s="65"/>
      <c r="M71" s="65"/>
      <c r="N71" s="65"/>
      <c r="O71" s="65"/>
      <c r="P71" s="65"/>
      <c r="Q71" s="65"/>
      <c r="R71" s="65"/>
      <c r="S71" s="65"/>
      <c r="T71" s="65"/>
      <c r="U71" s="86"/>
      <c r="X71" s="102"/>
    </row>
    <row r="72" spans="2:24" ht="7.5" customHeight="1">
      <c r="X72" s="102"/>
    </row>
    <row r="73" spans="2:24" ht="7.5" hidden="1" customHeight="1" outlineLevel="1" thickBot="1">
      <c r="B73" s="87"/>
      <c r="C73" s="79"/>
      <c r="D73" s="79"/>
      <c r="E73" s="79"/>
      <c r="F73" s="79"/>
      <c r="G73" s="79"/>
      <c r="H73" s="79"/>
      <c r="I73" s="79"/>
      <c r="J73" s="79"/>
      <c r="K73" s="79"/>
      <c r="L73" s="79"/>
      <c r="M73" s="79"/>
      <c r="N73" s="79"/>
      <c r="O73" s="79"/>
      <c r="P73" s="79"/>
      <c r="Q73" s="79"/>
      <c r="R73" s="79"/>
      <c r="S73" s="79"/>
      <c r="T73" s="79"/>
      <c r="U73" s="80"/>
      <c r="X73" s="102"/>
    </row>
    <row r="74" spans="2:24" ht="18.75" hidden="1" customHeight="1" outlineLevel="1">
      <c r="B74" s="88"/>
      <c r="C74" s="82">
        <f>'（別紙１）省力化計算シート'!I26</f>
        <v>0</v>
      </c>
      <c r="E74" s="439" t="s">
        <v>42</v>
      </c>
      <c r="G74" s="82">
        <f>'（別紙１）省力化計算シート'!I27</f>
        <v>0</v>
      </c>
      <c r="I74" s="439" t="s">
        <v>42</v>
      </c>
      <c r="K74" s="82">
        <f>'（別紙１）省力化計算シート'!I28</f>
        <v>0</v>
      </c>
      <c r="M74" s="439" t="s">
        <v>42</v>
      </c>
      <c r="O74" s="82">
        <f>'（別紙１）省力化計算シート'!I29</f>
        <v>0</v>
      </c>
      <c r="Q74" s="439" t="s">
        <v>42</v>
      </c>
      <c r="S74" s="82">
        <f>'（別紙１）省力化計算シート'!I30</f>
        <v>0</v>
      </c>
      <c r="U74" s="440" t="s">
        <v>49</v>
      </c>
      <c r="X74" s="102"/>
    </row>
    <row r="75" spans="2:24" ht="18.75" hidden="1" customHeight="1" outlineLevel="1" thickBot="1">
      <c r="B75" s="88"/>
      <c r="C75" s="83" t="str">
        <f>IF('（別紙１）省力化計算シート'!J26="","",IF(OR('（別紙１）省力化計算シート'!N26="-",'（別紙１）省力化計算シート'!N26=0),'（別紙１）省力化計算シート'!J26&amp;"分","("&amp;'（別紙１）省力化計算シート'!J26-'（別紙１）省力化計算シート'!N26&amp;"分→）"&amp;'（別紙１）省力化計算シート'!J26&amp;"分"))</f>
        <v/>
      </c>
      <c r="E75" s="439"/>
      <c r="G75" s="83" t="str">
        <f>IF('（別紙１）省力化計算シート'!J27="","",IF(OR('（別紙１）省力化計算シート'!N27="-",'（別紙１）省力化計算シート'!N27=0),'（別紙１）省力化計算シート'!J27&amp;"分","("&amp;'（別紙１）省力化計算シート'!J27-'（別紙１）省力化計算シート'!N27&amp;"分→）"&amp;'（別紙１）省力化計算シート'!J27&amp;"分"))</f>
        <v/>
      </c>
      <c r="I75" s="439"/>
      <c r="K75" s="83" t="str">
        <f>IF('（別紙１）省力化計算シート'!J28="","",IF(OR('（別紙１）省力化計算シート'!N28="-",'（別紙１）省力化計算シート'!N28=0),'（別紙１）省力化計算シート'!J28&amp;"分","("&amp;'（別紙１）省力化計算シート'!J28-'（別紙１）省力化計算シート'!N28&amp;"分→）"&amp;'（別紙１）省力化計算シート'!J28&amp;"分"))</f>
        <v/>
      </c>
      <c r="M75" s="439"/>
      <c r="O75" s="83" t="str">
        <f>IF('（別紙１）省力化計算シート'!J29="","",IF(OR('（別紙１）省力化計算シート'!N29="-",'（別紙１）省力化計算シート'!N29=0),'（別紙１）省力化計算シート'!J29&amp;"分","("&amp;'（別紙１）省力化計算シート'!J29-'（別紙１）省力化計算シート'!N29&amp;"分→）"&amp;'（別紙１）省力化計算シート'!J29&amp;"分"))</f>
        <v/>
      </c>
      <c r="Q75" s="439"/>
      <c r="S75" s="83" t="str">
        <f>IF('（別紙１）省力化計算シート'!J30="","",IF(OR('（別紙１）省力化計算シート'!N30="-",'（別紙１）省力化計算シート'!N30=0),'（別紙１）省力化計算シート'!J30&amp;"分","("&amp;'（別紙１）省力化計算シート'!J30-'（別紙１）省力化計算シート'!N30&amp;"分→）"&amp;'（別紙１）省力化計算シート'!J30&amp;"分"))</f>
        <v/>
      </c>
      <c r="U75" s="440"/>
      <c r="X75" s="102"/>
    </row>
    <row r="76" spans="2:24" ht="15" hidden="1" customHeight="1" outlineLevel="1">
      <c r="B76" s="88"/>
      <c r="C76" s="449"/>
      <c r="G76" s="449"/>
      <c r="K76" s="449"/>
      <c r="O76" s="449"/>
      <c r="S76" s="449"/>
      <c r="U76" s="84"/>
      <c r="X76" s="102"/>
    </row>
    <row r="77" spans="2:24" ht="15" hidden="1" customHeight="1" outlineLevel="1">
      <c r="B77" s="88"/>
      <c r="C77" s="447"/>
      <c r="G77" s="447"/>
      <c r="K77" s="447"/>
      <c r="O77" s="447"/>
      <c r="S77" s="447"/>
      <c r="U77" s="84"/>
      <c r="X77" s="102"/>
    </row>
    <row r="78" spans="2:24" ht="7.5" hidden="1" customHeight="1" outlineLevel="1">
      <c r="B78" s="89"/>
      <c r="C78" s="65"/>
      <c r="D78" s="65"/>
      <c r="E78" s="65"/>
      <c r="F78" s="65"/>
      <c r="G78" s="65"/>
      <c r="H78" s="65"/>
      <c r="I78" s="65"/>
      <c r="J78" s="65"/>
      <c r="K78" s="65"/>
      <c r="L78" s="65"/>
      <c r="M78" s="65"/>
      <c r="N78" s="65"/>
      <c r="O78" s="65"/>
      <c r="P78" s="65"/>
      <c r="Q78" s="65"/>
      <c r="R78" s="65"/>
      <c r="S78" s="65"/>
      <c r="T78" s="65"/>
      <c r="U78" s="86"/>
      <c r="X78" s="102"/>
    </row>
    <row r="79" spans="2:24" ht="7.5" hidden="1" customHeight="1" outlineLevel="1">
      <c r="X79" s="102"/>
    </row>
    <row r="80" spans="2:24" ht="7.5" hidden="1" customHeight="1" outlineLevel="1" thickBot="1">
      <c r="B80" s="87"/>
      <c r="C80" s="79"/>
      <c r="D80" s="79"/>
      <c r="E80" s="79"/>
      <c r="F80" s="79"/>
      <c r="G80" s="79"/>
      <c r="H80" s="79"/>
      <c r="I80" s="79"/>
      <c r="J80" s="79"/>
      <c r="K80" s="79"/>
      <c r="L80" s="79"/>
      <c r="M80" s="79"/>
      <c r="N80" s="79"/>
      <c r="O80" s="79"/>
      <c r="P80" s="79"/>
      <c r="Q80" s="79"/>
      <c r="R80" s="79"/>
      <c r="S80" s="79"/>
      <c r="T80" s="79"/>
      <c r="U80" s="80"/>
      <c r="X80" s="102"/>
    </row>
    <row r="81" spans="1:24" ht="18.75" hidden="1" customHeight="1" outlineLevel="1">
      <c r="B81" s="88"/>
      <c r="C81" s="82">
        <f>'（別紙１）省力化計算シート'!I31</f>
        <v>0</v>
      </c>
      <c r="E81" s="439" t="s">
        <v>42</v>
      </c>
      <c r="G81" s="82">
        <f>'（別紙１）省力化計算シート'!I32</f>
        <v>0</v>
      </c>
      <c r="I81" s="439" t="s">
        <v>42</v>
      </c>
      <c r="K81" s="82">
        <f>'（別紙１）省力化計算シート'!I33</f>
        <v>0</v>
      </c>
      <c r="M81" s="439" t="s">
        <v>42</v>
      </c>
      <c r="O81" s="82">
        <f>'（別紙１）省力化計算シート'!I34</f>
        <v>0</v>
      </c>
      <c r="Q81" s="439" t="s">
        <v>42</v>
      </c>
      <c r="S81" s="82">
        <f>'（別紙１）省力化計算シート'!I35</f>
        <v>0</v>
      </c>
      <c r="U81" s="440" t="s">
        <v>49</v>
      </c>
      <c r="X81" s="102"/>
    </row>
    <row r="82" spans="1:24" ht="18.75" hidden="1" customHeight="1" outlineLevel="1" thickBot="1">
      <c r="B82" s="88"/>
      <c r="C82" s="83" t="str">
        <f>IF('（別紙１）省力化計算シート'!J31="","",IF(OR('（別紙１）省力化計算シート'!N31="-",'（別紙１）省力化計算シート'!N31=0),'（別紙１）省力化計算シート'!J31&amp;"分","("&amp;'（別紙１）省力化計算シート'!J31-'（別紙１）省力化計算シート'!N31&amp;"分→）"&amp;'（別紙１）省力化計算シート'!J31&amp;"分"))</f>
        <v/>
      </c>
      <c r="E82" s="439"/>
      <c r="G82" s="83" t="str">
        <f>IF('（別紙１）省力化計算シート'!J32="","",IF(OR('（別紙１）省力化計算シート'!N32="-",'（別紙１）省力化計算シート'!N32=0),'（別紙１）省力化計算シート'!J32&amp;"分","("&amp;'（別紙１）省力化計算シート'!J32-'（別紙１）省力化計算シート'!N32&amp;"分→）"&amp;'（別紙１）省力化計算シート'!J32&amp;"分"))</f>
        <v/>
      </c>
      <c r="I82" s="439"/>
      <c r="K82" s="83" t="str">
        <f>IF('（別紙１）省力化計算シート'!J33="","",IF(OR('（別紙１）省力化計算シート'!N33="-",'（別紙１）省力化計算シート'!N33=0),'（別紙１）省力化計算シート'!J33&amp;"分","("&amp;'（別紙１）省力化計算シート'!J33-'（別紙１）省力化計算シート'!N33&amp;"分→）"&amp;'（別紙１）省力化計算シート'!J33&amp;"分"))</f>
        <v/>
      </c>
      <c r="M82" s="439"/>
      <c r="O82" s="83" t="str">
        <f>IF('（別紙１）省力化計算シート'!J34="","",IF(OR('（別紙１）省力化計算シート'!N34="-",'（別紙１）省力化計算シート'!N34=0),'（別紙１）省力化計算シート'!J34&amp;"分","("&amp;'（別紙１）省力化計算シート'!J34-'（別紙１）省力化計算シート'!N34&amp;"分→）"&amp;'（別紙１）省力化計算シート'!J34&amp;"分"))</f>
        <v/>
      </c>
      <c r="Q82" s="439"/>
      <c r="S82" s="83" t="str">
        <f>IF('（別紙１）省力化計算シート'!J35="","",IF(OR('（別紙１）省力化計算シート'!N35="-",'（別紙１）省力化計算シート'!N35=0),'（別紙１）省力化計算シート'!J35&amp;"分","("&amp;'（別紙１）省力化計算シート'!J35-'（別紙１）省力化計算シート'!N35&amp;"分→）"&amp;'（別紙１）省力化計算シート'!J35&amp;"分"))</f>
        <v/>
      </c>
      <c r="U82" s="440"/>
      <c r="X82" s="102"/>
    </row>
    <row r="83" spans="1:24" ht="15" hidden="1" customHeight="1" outlineLevel="1">
      <c r="B83" s="88"/>
      <c r="C83" s="447"/>
      <c r="G83" s="447"/>
      <c r="K83" s="447"/>
      <c r="O83" s="447"/>
      <c r="S83" s="447"/>
      <c r="U83" s="84"/>
      <c r="X83" s="102"/>
    </row>
    <row r="84" spans="1:24" ht="15" hidden="1" customHeight="1" outlineLevel="1">
      <c r="B84" s="88"/>
      <c r="C84" s="447"/>
      <c r="G84" s="447"/>
      <c r="K84" s="447"/>
      <c r="O84" s="447"/>
      <c r="S84" s="447"/>
      <c r="U84" s="84"/>
      <c r="X84" s="102"/>
    </row>
    <row r="85" spans="1:24" ht="7.5" hidden="1" customHeight="1" outlineLevel="1">
      <c r="B85" s="89"/>
      <c r="C85" s="65"/>
      <c r="D85" s="65"/>
      <c r="E85" s="65"/>
      <c r="F85" s="65"/>
      <c r="G85" s="65"/>
      <c r="H85" s="65"/>
      <c r="I85" s="65"/>
      <c r="J85" s="65"/>
      <c r="K85" s="65"/>
      <c r="L85" s="65"/>
      <c r="M85" s="65"/>
      <c r="N85" s="65"/>
      <c r="O85" s="65"/>
      <c r="P85" s="65"/>
      <c r="Q85" s="65"/>
      <c r="R85" s="65"/>
      <c r="S85" s="65"/>
      <c r="T85" s="65"/>
      <c r="U85" s="86"/>
      <c r="X85" s="102"/>
    </row>
    <row r="86" spans="1:24" ht="7.5" hidden="1" customHeight="1" outlineLevel="1">
      <c r="X86" s="102"/>
    </row>
    <row r="87" spans="1:24" ht="7.5" hidden="1" customHeight="1" outlineLevel="1" thickBot="1">
      <c r="B87" s="87"/>
      <c r="C87" s="79"/>
      <c r="D87" s="79"/>
      <c r="E87" s="79"/>
      <c r="F87" s="79"/>
      <c r="G87" s="79"/>
      <c r="H87" s="79"/>
      <c r="I87" s="79"/>
      <c r="J87" s="79"/>
      <c r="K87" s="79"/>
      <c r="L87" s="79"/>
      <c r="M87" s="79"/>
      <c r="N87" s="79"/>
      <c r="O87" s="79"/>
      <c r="P87" s="79"/>
      <c r="Q87" s="79"/>
      <c r="R87" s="79"/>
      <c r="S87" s="79"/>
      <c r="T87" s="79"/>
      <c r="U87" s="90"/>
      <c r="X87" s="102"/>
    </row>
    <row r="88" spans="1:24" ht="18.75" hidden="1" customHeight="1" outlineLevel="1">
      <c r="B88" s="88"/>
      <c r="C88" s="82">
        <f>'（別紙１）省力化計算シート'!I36</f>
        <v>0</v>
      </c>
      <c r="E88" s="439" t="s">
        <v>42</v>
      </c>
      <c r="G88" s="82">
        <f>'（別紙１）省力化計算シート'!I37</f>
        <v>0</v>
      </c>
      <c r="I88" s="439" t="s">
        <v>42</v>
      </c>
      <c r="K88" s="82">
        <f>'（別紙１）省力化計算シート'!I38</f>
        <v>0</v>
      </c>
      <c r="M88" s="439" t="s">
        <v>42</v>
      </c>
      <c r="O88" s="82">
        <f>'（別紙１）省力化計算シート'!I39</f>
        <v>0</v>
      </c>
      <c r="Q88" s="439" t="s">
        <v>42</v>
      </c>
      <c r="S88" s="82">
        <f>'（別紙１）省力化計算シート'!I40</f>
        <v>0</v>
      </c>
      <c r="U88" s="448"/>
      <c r="X88" s="102"/>
    </row>
    <row r="89" spans="1:24" ht="18.75" hidden="1" customHeight="1" outlineLevel="1" thickBot="1">
      <c r="B89" s="88"/>
      <c r="C89" s="83" t="str">
        <f>IF('（別紙１）省力化計算シート'!J36="","",IF(OR('（別紙１）省力化計算シート'!N36="-",'（別紙１）省力化計算シート'!N36=0),'（別紙１）省力化計算シート'!J36&amp;"分","("&amp;'（別紙１）省力化計算シート'!J36-'（別紙１）省力化計算シート'!N36&amp;"分→）"&amp;'（別紙１）省力化計算シート'!J36&amp;"分"))</f>
        <v/>
      </c>
      <c r="E89" s="439"/>
      <c r="G89" s="83" t="str">
        <f>IF('（別紙１）省力化計算シート'!J37="","",IF(OR('（別紙１）省力化計算シート'!N37="-",'（別紙１）省力化計算シート'!N37=0),'（別紙１）省力化計算シート'!J37&amp;"分","("&amp;'（別紙１）省力化計算シート'!J37-'（別紙１）省力化計算シート'!N37&amp;"分→）"&amp;'（別紙１）省力化計算シート'!J37&amp;"分"))</f>
        <v/>
      </c>
      <c r="I89" s="439"/>
      <c r="K89" s="83" t="str">
        <f>IF('（別紙１）省力化計算シート'!J38="","",IF(OR('（別紙１）省力化計算シート'!N38="-",'（別紙１）省力化計算シート'!N38=0),'（別紙１）省力化計算シート'!J38&amp;"分","("&amp;'（別紙１）省力化計算シート'!J38-'（別紙１）省力化計算シート'!N38&amp;"分→）"&amp;'（別紙１）省力化計算シート'!J38&amp;"分"))</f>
        <v/>
      </c>
      <c r="M89" s="439"/>
      <c r="O89" s="83" t="str">
        <f>IF('（別紙１）省力化計算シート'!J39="","",IF(OR('（別紙１）省力化計算シート'!N39="-",'（別紙１）省力化計算シート'!N39=0),'（別紙１）省力化計算シート'!J39&amp;"分","("&amp;'（別紙１）省力化計算シート'!J39-'（別紙１）省力化計算シート'!N39&amp;"分→）"&amp;'（別紙１）省力化計算シート'!J39&amp;"分"))</f>
        <v/>
      </c>
      <c r="Q89" s="439"/>
      <c r="S89" s="83" t="str">
        <f>IF('（別紙１）省力化計算シート'!J40="","",IF(OR('（別紙１）省力化計算シート'!N40="-",'（別紙１）省力化計算シート'!N40=0),'（別紙１）省力化計算シート'!J40&amp;"分","("&amp;'（別紙１）省力化計算シート'!J40-'（別紙１）省力化計算シート'!N40&amp;"分→）"&amp;'（別紙１）省力化計算シート'!J40&amp;"分"))</f>
        <v/>
      </c>
      <c r="U89" s="448"/>
      <c r="X89" s="102"/>
    </row>
    <row r="90" spans="1:24" ht="15" hidden="1" customHeight="1" outlineLevel="1">
      <c r="B90" s="88"/>
      <c r="C90" s="449"/>
      <c r="G90" s="449"/>
      <c r="K90" s="449"/>
      <c r="O90" s="449"/>
      <c r="S90" s="449"/>
      <c r="U90" s="91"/>
      <c r="X90" s="102"/>
    </row>
    <row r="91" spans="1:24" ht="15" hidden="1" customHeight="1" outlineLevel="1">
      <c r="B91" s="88"/>
      <c r="C91" s="447"/>
      <c r="G91" s="447"/>
      <c r="K91" s="447"/>
      <c r="O91" s="447"/>
      <c r="S91" s="447"/>
      <c r="U91" s="91"/>
      <c r="X91" s="102"/>
    </row>
    <row r="92" spans="1:24" ht="7.5" hidden="1" customHeight="1" outlineLevel="1">
      <c r="B92" s="89"/>
      <c r="C92" s="65"/>
      <c r="D92" s="65"/>
      <c r="E92" s="65"/>
      <c r="F92" s="65"/>
      <c r="G92" s="65"/>
      <c r="H92" s="65"/>
      <c r="I92" s="65"/>
      <c r="J92" s="65"/>
      <c r="K92" s="65"/>
      <c r="L92" s="65"/>
      <c r="M92" s="65"/>
      <c r="N92" s="65"/>
      <c r="O92" s="65"/>
      <c r="P92" s="65"/>
      <c r="Q92" s="65"/>
      <c r="R92" s="65"/>
      <c r="S92" s="65"/>
      <c r="T92" s="65"/>
      <c r="U92" s="92"/>
      <c r="X92" s="102"/>
    </row>
    <row r="93" spans="1:24" ht="17.5" customHeight="1" collapsed="1">
      <c r="A93" s="450" t="str">
        <f>IF(COUNTA('（別紙１）省力化計算シート'!I26:I40)&lt;&gt;0,"← 非表示エリアに記載があります。[＋]をクリックして表示してください。[-]の場合は、すべて表示されています。","")</f>
        <v/>
      </c>
      <c r="B93" s="451"/>
      <c r="C93" s="451"/>
      <c r="D93" s="451"/>
      <c r="E93" s="451"/>
      <c r="F93" s="451"/>
      <c r="G93" s="451"/>
      <c r="H93" s="451"/>
      <c r="I93" s="451"/>
      <c r="J93" s="451"/>
      <c r="K93" s="451"/>
      <c r="L93" s="451"/>
      <c r="M93" s="451"/>
      <c r="N93" s="451"/>
      <c r="O93" s="451"/>
      <c r="P93" s="451"/>
      <c r="Q93" s="451"/>
      <c r="R93" s="451"/>
      <c r="S93" s="451"/>
      <c r="T93" s="451"/>
      <c r="U93" s="451"/>
      <c r="X93" s="102"/>
    </row>
  </sheetData>
  <sheetProtection algorithmName="SHA-512" hashValue="w9OVEkGQwpvzfSl4cKPuLsI/b7gKkL+ysLIvOhKnRYkIxhKKRjoLqrDaJYi8YCj1mhg0U0rYVBI4HMgMsHIdMg==" saltValue="OGNUlXaQXSWcQSO0VJ20zQ==" spinCount="100000" sheet="1" objects="1" scenarios="1" formatRows="0"/>
  <mergeCells count="133">
    <mergeCell ref="A93:U93"/>
    <mergeCell ref="A48:U48"/>
    <mergeCell ref="E88:E89"/>
    <mergeCell ref="I88:I89"/>
    <mergeCell ref="M88:M89"/>
    <mergeCell ref="Q88:Q89"/>
    <mergeCell ref="U88:U89"/>
    <mergeCell ref="C90:C91"/>
    <mergeCell ref="G90:G91"/>
    <mergeCell ref="K90:K91"/>
    <mergeCell ref="O90:O91"/>
    <mergeCell ref="S90:S91"/>
    <mergeCell ref="E81:E82"/>
    <mergeCell ref="I81:I82"/>
    <mergeCell ref="M81:M82"/>
    <mergeCell ref="Q81:Q82"/>
    <mergeCell ref="U81:U82"/>
    <mergeCell ref="C83:C84"/>
    <mergeCell ref="G83:G84"/>
    <mergeCell ref="K83:K84"/>
    <mergeCell ref="O83:O84"/>
    <mergeCell ref="S83:S84"/>
    <mergeCell ref="E74:E75"/>
    <mergeCell ref="I74:I75"/>
    <mergeCell ref="M74:M75"/>
    <mergeCell ref="Q74:Q75"/>
    <mergeCell ref="U74:U75"/>
    <mergeCell ref="C76:C77"/>
    <mergeCell ref="G76:G77"/>
    <mergeCell ref="K76:K77"/>
    <mergeCell ref="O76:O77"/>
    <mergeCell ref="S76:S77"/>
    <mergeCell ref="E67:E68"/>
    <mergeCell ref="I67:I68"/>
    <mergeCell ref="M67:M68"/>
    <mergeCell ref="Q67:Q68"/>
    <mergeCell ref="U67:U68"/>
    <mergeCell ref="C69:C70"/>
    <mergeCell ref="G69:G70"/>
    <mergeCell ref="K69:K70"/>
    <mergeCell ref="O69:O70"/>
    <mergeCell ref="S69:S70"/>
    <mergeCell ref="C62:C63"/>
    <mergeCell ref="G62:G63"/>
    <mergeCell ref="K62:K63"/>
    <mergeCell ref="O62:O63"/>
    <mergeCell ref="S62:S63"/>
    <mergeCell ref="C55:C56"/>
    <mergeCell ref="G55:G56"/>
    <mergeCell ref="K55:K56"/>
    <mergeCell ref="O55:O56"/>
    <mergeCell ref="S55:S56"/>
    <mergeCell ref="E60:E61"/>
    <mergeCell ref="I60:I61"/>
    <mergeCell ref="M60:M61"/>
    <mergeCell ref="Q60:Q61"/>
    <mergeCell ref="M53:M54"/>
    <mergeCell ref="Q53:Q54"/>
    <mergeCell ref="U53:U54"/>
    <mergeCell ref="E43:E44"/>
    <mergeCell ref="I43:I44"/>
    <mergeCell ref="M43:M44"/>
    <mergeCell ref="Q43:Q44"/>
    <mergeCell ref="U43:U44"/>
    <mergeCell ref="U60:U61"/>
    <mergeCell ref="C45:C46"/>
    <mergeCell ref="G45:G46"/>
    <mergeCell ref="K45:K46"/>
    <mergeCell ref="O45:O46"/>
    <mergeCell ref="S45:S46"/>
    <mergeCell ref="E36:E37"/>
    <mergeCell ref="I36:I37"/>
    <mergeCell ref="M36:M37"/>
    <mergeCell ref="Q36:Q37"/>
    <mergeCell ref="C24:C25"/>
    <mergeCell ref="G24:G25"/>
    <mergeCell ref="K24:K25"/>
    <mergeCell ref="O24:O25"/>
    <mergeCell ref="S24:S25"/>
    <mergeCell ref="U36:U37"/>
    <mergeCell ref="C38:C39"/>
    <mergeCell ref="G38:G39"/>
    <mergeCell ref="K38:K39"/>
    <mergeCell ref="O38:O39"/>
    <mergeCell ref="S38:S39"/>
    <mergeCell ref="E29:E30"/>
    <mergeCell ref="I29:I30"/>
    <mergeCell ref="M29:M30"/>
    <mergeCell ref="Q29:Q30"/>
    <mergeCell ref="U29:U30"/>
    <mergeCell ref="C31:C32"/>
    <mergeCell ref="G31:G32"/>
    <mergeCell ref="K31:K32"/>
    <mergeCell ref="O31:O32"/>
    <mergeCell ref="S31:S32"/>
    <mergeCell ref="C17:C18"/>
    <mergeCell ref="G17:G18"/>
    <mergeCell ref="K17:K18"/>
    <mergeCell ref="O17:O18"/>
    <mergeCell ref="S17:S18"/>
    <mergeCell ref="C10:C11"/>
    <mergeCell ref="G10:G11"/>
    <mergeCell ref="K10:K11"/>
    <mergeCell ref="O10:O11"/>
    <mergeCell ref="S10:S11"/>
    <mergeCell ref="E15:E16"/>
    <mergeCell ref="I15:I16"/>
    <mergeCell ref="M15:M16"/>
    <mergeCell ref="Q15:Q16"/>
    <mergeCell ref="X53:X54"/>
    <mergeCell ref="X60:X61"/>
    <mergeCell ref="X62:X63"/>
    <mergeCell ref="O3:R3"/>
    <mergeCell ref="O5:Q5"/>
    <mergeCell ref="T5:U5"/>
    <mergeCell ref="E8:E9"/>
    <mergeCell ref="I8:I9"/>
    <mergeCell ref="M8:M9"/>
    <mergeCell ref="Q8:Q9"/>
    <mergeCell ref="U8:U9"/>
    <mergeCell ref="X8:X9"/>
    <mergeCell ref="X17:X18"/>
    <mergeCell ref="X15:X16"/>
    <mergeCell ref="U15:U16"/>
    <mergeCell ref="E22:E23"/>
    <mergeCell ref="I22:I23"/>
    <mergeCell ref="M22:M23"/>
    <mergeCell ref="Q22:Q23"/>
    <mergeCell ref="U22:U23"/>
    <mergeCell ref="O50:Q50"/>
    <mergeCell ref="T50:U50"/>
    <mergeCell ref="E53:E54"/>
    <mergeCell ref="I53:I54"/>
  </mergeCells>
  <phoneticPr fontId="1"/>
  <pageMargins left="0.7" right="0.7" top="0.75" bottom="0.75" header="0.3" footer="0.3"/>
  <pageSetup paperSize="9" scale="80" orientation="landscape" r:id="rId1"/>
  <rowBreaks count="1" manualBreakCount="1">
    <brk id="66" max="23" man="1"/>
  </rowBreaks>
  <ignoredErrors>
    <ignoredError sqref="A48 A93" formulaRange="1"/>
  </ignoredErrors>
  <drawing r:id="rId2"/>
  <extLst>
    <ext xmlns:x14="http://schemas.microsoft.com/office/spreadsheetml/2009/9/main" uri="{78C0D931-6437-407d-A8EE-F0AAD7539E65}">
      <x14:conditionalFormattings>
        <x14:conditionalFormatting xmlns:xm="http://schemas.microsoft.com/office/excel/2006/main">
          <x14:cfRule type="expression" priority="398" id="{C48B53BA-31D5-469C-8D64-DC2A7D63CC28}">
            <xm:f>'（別紙１）省力化計算シート'!$C$15=""</xm:f>
            <x14:dxf>
              <border>
                <left style="thin">
                  <color auto="1"/>
                </left>
                <vertical/>
                <horizontal/>
              </border>
            </x14:dxf>
          </x14:cfRule>
          <xm:sqref>B14:B19</xm:sqref>
        </x14:conditionalFormatting>
        <x14:conditionalFormatting xmlns:xm="http://schemas.microsoft.com/office/excel/2006/main">
          <x14:cfRule type="expression" priority="274" id="{E7CBED50-4A90-4E1B-BBAC-B13E3805B76D}">
            <xm:f>'（別紙１）省力化計算シート'!$C$20=""</xm:f>
            <x14:dxf>
              <border>
                <left style="thin">
                  <color auto="1"/>
                </left>
                <vertical/>
                <horizontal/>
              </border>
            </x14:dxf>
          </x14:cfRule>
          <xm:sqref>B21:B26</xm:sqref>
        </x14:conditionalFormatting>
        <x14:conditionalFormatting xmlns:xm="http://schemas.microsoft.com/office/excel/2006/main">
          <x14:cfRule type="expression" priority="201" id="{A7A9B528-EFEC-46E6-AD8E-895476F51372}">
            <xm:f>'（別紙１）省力化計算シート'!$C$25=""</xm:f>
            <x14:dxf>
              <border>
                <left style="thin">
                  <color auto="1"/>
                </left>
                <vertical/>
                <horizontal/>
              </border>
            </x14:dxf>
          </x14:cfRule>
          <xm:sqref>B28:B33</xm:sqref>
        </x14:conditionalFormatting>
        <x14:conditionalFormatting xmlns:xm="http://schemas.microsoft.com/office/excel/2006/main">
          <x14:cfRule type="expression" priority="165" id="{AA4E97FF-8707-4C68-A361-60BE055F01DA}">
            <xm:f>'（別紙１）省力化計算シート'!$C$30=""</xm:f>
            <x14:dxf>
              <border>
                <left style="thin">
                  <color auto="1"/>
                </left>
                <vertical/>
                <horizontal/>
              </border>
            </x14:dxf>
          </x14:cfRule>
          <xm:sqref>B35:B40</xm:sqref>
        </x14:conditionalFormatting>
        <x14:conditionalFormatting xmlns:xm="http://schemas.microsoft.com/office/excel/2006/main">
          <x14:cfRule type="expression" priority="129" id="{896D3DAC-FF93-4C87-9897-D900370D738C}">
            <xm:f>'（別紙１）省力化計算シート'!$C$35=""</xm:f>
            <x14:dxf>
              <border>
                <left style="thin">
                  <color auto="1"/>
                </left>
                <vertical/>
                <horizontal/>
              </border>
            </x14:dxf>
          </x14:cfRule>
          <xm:sqref>B42:B47</xm:sqref>
        </x14:conditionalFormatting>
        <x14:conditionalFormatting xmlns:xm="http://schemas.microsoft.com/office/excel/2006/main">
          <x14:cfRule type="expression" priority="310" id="{9A6DEE9F-08EC-4FE2-B674-32F5F70BC589}">
            <xm:f>'（別紙１）省力化計算シート'!$I$15=""</xm:f>
            <x14:dxf>
              <border>
                <left style="thin">
                  <color auto="1"/>
                </left>
                <vertical/>
                <horizontal/>
              </border>
            </x14:dxf>
          </x14:cfRule>
          <xm:sqref>B59:B64</xm:sqref>
        </x14:conditionalFormatting>
        <x14:conditionalFormatting xmlns:xm="http://schemas.microsoft.com/office/excel/2006/main">
          <x14:cfRule type="expression" priority="219" id="{E4FE0938-2ADF-4E7B-A7EF-9D542A41CC0A}">
            <xm:f>'（別紙１）省力化計算シート'!$I$20=""</xm:f>
            <x14:dxf>
              <border>
                <left style="thin">
                  <color auto="1"/>
                </left>
              </border>
            </x14:dxf>
          </x14:cfRule>
          <xm:sqref>B66:B71</xm:sqref>
        </x14:conditionalFormatting>
        <x14:conditionalFormatting xmlns:xm="http://schemas.microsoft.com/office/excel/2006/main">
          <x14:cfRule type="expression" priority="93" id="{60001CD3-2AB8-46B6-800D-55C7827B5F0D}">
            <xm:f>'（別紙１）省力化計算シート'!$I$25=""</xm:f>
            <x14:dxf>
              <border>
                <left style="thin">
                  <color auto="1"/>
                </left>
                <vertical/>
                <horizontal/>
              </border>
            </x14:dxf>
          </x14:cfRule>
          <xm:sqref>B73:B78</xm:sqref>
        </x14:conditionalFormatting>
        <x14:conditionalFormatting xmlns:xm="http://schemas.microsoft.com/office/excel/2006/main">
          <x14:cfRule type="expression" priority="38" id="{A256B537-B114-4103-ABA5-925560A6ABC1}">
            <xm:f>'（別紙１）省力化計算シート'!$I$30=""</xm:f>
            <x14:dxf>
              <border>
                <left style="thin">
                  <color auto="1"/>
                </left>
              </border>
            </x14:dxf>
          </x14:cfRule>
          <xm:sqref>B80:B85</xm:sqref>
        </x14:conditionalFormatting>
        <x14:conditionalFormatting xmlns:xm="http://schemas.microsoft.com/office/excel/2006/main">
          <x14:cfRule type="expression" priority="21" id="{A0D8FA1D-7BA7-4339-A73A-BF84DBCB47BF}">
            <xm:f>'（別紙１）省力化計算シート'!$I$35=""</xm:f>
            <x14:dxf>
              <border>
                <left style="thin">
                  <color auto="1"/>
                </left>
                <vertical/>
                <horizontal/>
              </border>
            </x14:dxf>
          </x14:cfRule>
          <xm:sqref>B87:B92</xm:sqref>
        </x14:conditionalFormatting>
        <x14:conditionalFormatting xmlns:xm="http://schemas.microsoft.com/office/excel/2006/main">
          <x14:cfRule type="expression" priority="414" id="{7A440AEA-9213-4CB0-AE4E-10B1AD79A762}">
            <xm:f>'（別紙１）省力化計算シート'!$C$11=""</xm:f>
            <x14:dxf>
              <font>
                <color theme="0"/>
              </font>
              <fill>
                <patternFill>
                  <bgColor theme="0"/>
                </patternFill>
              </fill>
              <border>
                <left/>
                <right/>
                <top/>
                <bottom/>
                <vertical/>
                <horizontal/>
              </border>
            </x14:dxf>
          </x14:cfRule>
          <xm:sqref>B7:D12</xm:sqref>
        </x14:conditionalFormatting>
        <x14:conditionalFormatting xmlns:xm="http://schemas.microsoft.com/office/excel/2006/main">
          <x14:cfRule type="expression" priority="378" id="{69B4F4A0-5853-41E2-82CD-E5224FA4A9EE}">
            <xm:f>'（別紙１）省力化計算シート'!$C$16=""</xm:f>
            <x14:dxf>
              <font>
                <color theme="0"/>
              </font>
              <fill>
                <patternFill>
                  <bgColor theme="0"/>
                </patternFill>
              </fill>
              <border>
                <left/>
                <right/>
                <top/>
                <bottom/>
                <vertical/>
                <horizontal/>
              </border>
            </x14:dxf>
          </x14:cfRule>
          <xm:sqref>B14:D19</xm:sqref>
        </x14:conditionalFormatting>
        <x14:conditionalFormatting xmlns:xm="http://schemas.microsoft.com/office/excel/2006/main">
          <x14:cfRule type="expression" priority="254" id="{7BDF2DBC-2502-4CF1-92E9-ADB2B7A3D9A8}">
            <xm:f>'（別紙１）省力化計算シート'!$C$21=""</xm:f>
            <x14:dxf>
              <font>
                <color theme="0"/>
              </font>
              <fill>
                <patternFill>
                  <bgColor theme="0"/>
                </patternFill>
              </fill>
              <border>
                <left/>
                <right/>
                <top/>
                <bottom/>
                <vertical/>
                <horizontal/>
              </border>
            </x14:dxf>
          </x14:cfRule>
          <xm:sqref>B21:D26</xm:sqref>
        </x14:conditionalFormatting>
        <x14:conditionalFormatting xmlns:xm="http://schemas.microsoft.com/office/excel/2006/main">
          <x14:cfRule type="expression" priority="181" id="{DA8D3E28-35AF-4A84-9F0A-2C3263D5A5D7}">
            <xm:f>'（別紙１）省力化計算シート'!$C$26=""</xm:f>
            <x14:dxf>
              <font>
                <color theme="0"/>
              </font>
              <fill>
                <patternFill>
                  <bgColor theme="0"/>
                </patternFill>
              </fill>
              <border>
                <left/>
                <right/>
                <top/>
                <bottom/>
                <vertical/>
                <horizontal/>
              </border>
            </x14:dxf>
          </x14:cfRule>
          <xm:sqref>B28:D33</xm:sqref>
        </x14:conditionalFormatting>
        <x14:conditionalFormatting xmlns:xm="http://schemas.microsoft.com/office/excel/2006/main">
          <x14:cfRule type="expression" priority="145" id="{F9FEB6EC-6863-4CBF-A3BA-E9F52D392112}">
            <xm:f>'（別紙１）省力化計算シート'!$C$31=""</xm:f>
            <x14:dxf>
              <font>
                <color theme="0"/>
              </font>
              <fill>
                <patternFill>
                  <bgColor theme="0"/>
                </patternFill>
              </fill>
              <border>
                <left/>
                <right/>
                <top/>
                <bottom/>
                <vertical/>
                <horizontal/>
              </border>
            </x14:dxf>
          </x14:cfRule>
          <xm:sqref>B35:D40</xm:sqref>
        </x14:conditionalFormatting>
        <x14:conditionalFormatting xmlns:xm="http://schemas.microsoft.com/office/excel/2006/main">
          <x14:cfRule type="expression" priority="109" id="{A7277067-8214-49F2-99EB-72592E6BA61C}">
            <xm:f>'（別紙１）省力化計算シート'!$C$36=""</xm:f>
            <x14:dxf>
              <font>
                <color theme="0"/>
              </font>
              <fill>
                <patternFill>
                  <bgColor theme="0"/>
                </patternFill>
              </fill>
              <border>
                <left/>
                <right/>
                <top/>
                <bottom/>
                <vertical/>
                <horizontal/>
              </border>
            </x14:dxf>
          </x14:cfRule>
          <xm:sqref>B42:D47</xm:sqref>
        </x14:conditionalFormatting>
        <x14:conditionalFormatting xmlns:xm="http://schemas.microsoft.com/office/excel/2006/main">
          <x14:cfRule type="expression" priority="327" id="{F50267F3-446C-4AEB-850F-19F4ABCC8FB3}">
            <xm:f>'（別紙１）省力化計算シート'!$I$11=""</xm:f>
            <x14:dxf>
              <font>
                <color theme="0"/>
              </font>
              <fill>
                <patternFill>
                  <bgColor theme="0"/>
                </patternFill>
              </fill>
              <border>
                <left/>
                <right/>
                <top/>
                <bottom/>
                <vertical/>
                <horizontal/>
              </border>
            </x14:dxf>
          </x14:cfRule>
          <xm:sqref>B52:D57</xm:sqref>
        </x14:conditionalFormatting>
        <x14:conditionalFormatting xmlns:xm="http://schemas.microsoft.com/office/excel/2006/main">
          <x14:cfRule type="expression" priority="218" id="{901416F5-DC09-41EE-B30F-EC27ED96D2A6}">
            <xm:f>'（別紙１）省力化計算シート'!$I$16=""</xm:f>
            <x14:dxf>
              <font>
                <color theme="0"/>
              </font>
              <fill>
                <patternFill>
                  <bgColor theme="0"/>
                </patternFill>
              </fill>
              <border>
                <left/>
                <right/>
                <top/>
                <bottom/>
                <vertical/>
                <horizontal/>
              </border>
            </x14:dxf>
          </x14:cfRule>
          <xm:sqref>B59:D64</xm:sqref>
        </x14:conditionalFormatting>
        <x14:conditionalFormatting xmlns:xm="http://schemas.microsoft.com/office/excel/2006/main">
          <x14:cfRule type="expression" priority="217" id="{05CE21E3-D02F-4CB1-8565-CD579B4A3749}">
            <xm:f>'（別紙１）省力化計算シート'!$I$21=""</xm:f>
            <x14:dxf>
              <font>
                <color theme="0"/>
              </font>
              <fill>
                <patternFill>
                  <bgColor theme="0"/>
                </patternFill>
              </fill>
              <border>
                <left/>
                <right/>
                <top/>
                <bottom/>
                <vertical/>
                <horizontal/>
              </border>
            </x14:dxf>
          </x14:cfRule>
          <xm:sqref>B66:D71</xm:sqref>
        </x14:conditionalFormatting>
        <x14:conditionalFormatting xmlns:xm="http://schemas.microsoft.com/office/excel/2006/main">
          <x14:cfRule type="expression" priority="73" id="{7902066C-0110-4C27-A105-9541004E2021}">
            <xm:f>'（別紙１）省力化計算シート'!$I$26=""</xm:f>
            <x14:dxf>
              <font>
                <color theme="0"/>
              </font>
              <fill>
                <patternFill>
                  <bgColor theme="0"/>
                </patternFill>
              </fill>
              <border>
                <left/>
                <right/>
                <top/>
                <bottom/>
                <vertical/>
                <horizontal/>
              </border>
            </x14:dxf>
          </x14:cfRule>
          <xm:sqref>B73:D78</xm:sqref>
        </x14:conditionalFormatting>
        <x14:conditionalFormatting xmlns:xm="http://schemas.microsoft.com/office/excel/2006/main">
          <x14:cfRule type="expression" priority="37" id="{9EC78C6D-050B-439B-B0FB-C7EA91CCE950}">
            <xm:f>'（別紙１）省力化計算シート'!$I$31=""</xm:f>
            <x14:dxf>
              <font>
                <color theme="0"/>
              </font>
              <fill>
                <patternFill>
                  <bgColor theme="0"/>
                </patternFill>
              </fill>
              <border>
                <left/>
                <right/>
                <top/>
                <bottom/>
                <vertical/>
                <horizontal/>
              </border>
            </x14:dxf>
          </x14:cfRule>
          <xm:sqref>B80:D85</xm:sqref>
        </x14:conditionalFormatting>
        <x14:conditionalFormatting xmlns:xm="http://schemas.microsoft.com/office/excel/2006/main">
          <x14:cfRule type="expression" priority="1" id="{E4B6CC74-F911-46E2-8457-986118F0C1A8}">
            <xm:f>'（別紙１）省力化計算シート'!$I$36=""</xm:f>
            <x14:dxf>
              <font>
                <color theme="0"/>
              </font>
              <fill>
                <patternFill>
                  <bgColor theme="0"/>
                </patternFill>
              </fill>
              <border>
                <left/>
                <right/>
                <top/>
                <bottom/>
                <vertical/>
                <horizontal/>
              </border>
            </x14:dxf>
          </x14:cfRule>
          <xm:sqref>B87:D92</xm:sqref>
        </x14:conditionalFormatting>
        <x14:conditionalFormatting xmlns:xm="http://schemas.microsoft.com/office/excel/2006/main">
          <x14:cfRule type="expression" priority="415" id="{844E9C09-C809-47F7-8575-C2D3445762E5}">
            <xm:f>AND('（別紙１）省力化計算シート'!$E$11="-",'（別紙１）省力化計算シート'!$D$11&lt;&gt;"")</xm:f>
            <x14:dxf>
              <fill>
                <patternFill>
                  <bgColor theme="6" tint="0.79998168889431442"/>
                </patternFill>
              </fill>
            </x14:dxf>
          </x14:cfRule>
          <xm:sqref>C8:C9</xm:sqref>
        </x14:conditionalFormatting>
        <x14:conditionalFormatting xmlns:xm="http://schemas.microsoft.com/office/excel/2006/main">
          <x14:cfRule type="expression" priority="417" id="{32DC36B8-F33E-4425-9C26-5B3811B8AB77}">
            <xm:f>AND('（別紙１）省力化計算シート'!$F$11&gt;0,'（別紙１）省力化計算シート'!$D$11&lt;&gt;"")</xm:f>
            <x14:dxf>
              <fill>
                <patternFill>
                  <bgColor theme="4" tint="0.79998168889431442"/>
                </patternFill>
              </fill>
            </x14:dxf>
          </x14:cfRule>
          <x14:cfRule type="expression" priority="416" id="{29C9BBF4-DFBA-46EE-B8A1-C4CED51BA8DB}">
            <xm:f>AND('（別紙１）省力化計算シート'!$F$11&lt;0,'（別紙１）省力化計算シート'!$D$11&lt;&gt;"")</xm:f>
            <x14:dxf>
              <fill>
                <patternFill>
                  <bgColor theme="6" tint="0.79998168889431442"/>
                </patternFill>
              </fill>
            </x14:dxf>
          </x14:cfRule>
          <xm:sqref>C9</xm:sqref>
        </x14:conditionalFormatting>
        <x14:conditionalFormatting xmlns:xm="http://schemas.microsoft.com/office/excel/2006/main">
          <x14:cfRule type="expression" priority="379" id="{A7D419BF-3C6E-4AC9-A6F1-E6BB44E54608}">
            <xm:f>AND('（別紙１）省力化計算シート'!$E$16="-",'（別紙１）省力化計算シート'!$D$16&lt;&gt;"")</xm:f>
            <x14:dxf>
              <fill>
                <patternFill>
                  <bgColor theme="6" tint="0.79998168889431442"/>
                </patternFill>
              </fill>
            </x14:dxf>
          </x14:cfRule>
          <xm:sqref>C15:C16</xm:sqref>
        </x14:conditionalFormatting>
        <x14:conditionalFormatting xmlns:xm="http://schemas.microsoft.com/office/excel/2006/main">
          <x14:cfRule type="expression" priority="380" id="{0E4B74EB-F670-4509-8956-D45EC490E59C}">
            <xm:f>AND('（別紙１）省力化計算シート'!$F$16&lt;0,'（別紙１）省力化計算シート'!$D$16&lt;&gt;"")</xm:f>
            <x14:dxf>
              <fill>
                <patternFill>
                  <bgColor theme="6" tint="0.79998168889431442"/>
                </patternFill>
              </fill>
            </x14:dxf>
          </x14:cfRule>
          <x14:cfRule type="expression" priority="381" id="{D513BFFB-FB46-43FC-807E-91199FF7C45C}">
            <xm:f>AND('（別紙１）省力化計算シート'!$F$16&gt;0,'（別紙１）省力化計算シート'!$D$16&lt;&gt;"")</xm:f>
            <x14:dxf>
              <fill>
                <patternFill>
                  <bgColor theme="4" tint="0.79998168889431442"/>
                </patternFill>
              </fill>
            </x14:dxf>
          </x14:cfRule>
          <xm:sqref>C16</xm:sqref>
        </x14:conditionalFormatting>
        <x14:conditionalFormatting xmlns:xm="http://schemas.microsoft.com/office/excel/2006/main">
          <x14:cfRule type="expression" priority="255" id="{40698F50-DCAC-4581-AB6D-0FCD006DBDEF}">
            <xm:f>AND('（別紙１）省力化計算シート'!$E$21="-",'（別紙１）省力化計算シート'!$D$21&lt;&gt;"")</xm:f>
            <x14:dxf>
              <fill>
                <patternFill>
                  <bgColor theme="6" tint="0.79998168889431442"/>
                </patternFill>
              </fill>
            </x14:dxf>
          </x14:cfRule>
          <xm:sqref>C22:C23</xm:sqref>
        </x14:conditionalFormatting>
        <x14:conditionalFormatting xmlns:xm="http://schemas.microsoft.com/office/excel/2006/main">
          <x14:cfRule type="expression" priority="256" id="{4D83C849-E5D7-4181-B5F7-AC919D2D45F7}">
            <xm:f>AND('（別紙１）省力化計算シート'!$F$21&lt;0,'（別紙１）省力化計算シート'!$D$21&lt;&gt;"")</xm:f>
            <x14:dxf>
              <fill>
                <patternFill>
                  <bgColor theme="6" tint="0.79998168889431442"/>
                </patternFill>
              </fill>
            </x14:dxf>
          </x14:cfRule>
          <x14:cfRule type="expression" priority="257" id="{58353695-26CB-4558-8E17-8BE45C38F3F7}">
            <xm:f>AND('（別紙１）省力化計算シート'!$F$21&gt;0,'（別紙１）省力化計算シート'!$D$21&lt;&gt;"")</xm:f>
            <x14:dxf>
              <fill>
                <patternFill>
                  <bgColor theme="4" tint="0.79998168889431442"/>
                </patternFill>
              </fill>
            </x14:dxf>
          </x14:cfRule>
          <xm:sqref>C23</xm:sqref>
        </x14:conditionalFormatting>
        <x14:conditionalFormatting xmlns:xm="http://schemas.microsoft.com/office/excel/2006/main">
          <x14:cfRule type="expression" priority="182" id="{2C165CBF-7B24-4FF0-81D0-CCCFB6EB989A}">
            <xm:f>AND('（別紙１）省力化計算シート'!$E$26="-",'（別紙１）省力化計算シート'!$D$26&lt;&gt;"")</xm:f>
            <x14:dxf>
              <fill>
                <patternFill>
                  <bgColor theme="6" tint="0.79998168889431442"/>
                </patternFill>
              </fill>
            </x14:dxf>
          </x14:cfRule>
          <xm:sqref>C29:C30</xm:sqref>
        </x14:conditionalFormatting>
        <x14:conditionalFormatting xmlns:xm="http://schemas.microsoft.com/office/excel/2006/main">
          <x14:cfRule type="expression" priority="183" id="{96360790-D0A6-4C95-9F02-FDBE24743D14}">
            <xm:f>AND('（別紙１）省力化計算シート'!$F$26&lt;0,'（別紙１）省力化計算シート'!$D$26&lt;&gt;"")</xm:f>
            <x14:dxf>
              <fill>
                <patternFill>
                  <bgColor theme="6" tint="0.79998168889431442"/>
                </patternFill>
              </fill>
            </x14:dxf>
          </x14:cfRule>
          <x14:cfRule type="expression" priority="184" id="{C203C976-DEBB-4FE7-8E0D-81BD8C6BF358}">
            <xm:f>AND('（別紙１）省力化計算シート'!$F$26&gt;0,'（別紙１）省力化計算シート'!$D$26&lt;&gt;"")</xm:f>
            <x14:dxf>
              <fill>
                <patternFill>
                  <bgColor theme="4" tint="0.79998168889431442"/>
                </patternFill>
              </fill>
            </x14:dxf>
          </x14:cfRule>
          <xm:sqref>C30</xm:sqref>
        </x14:conditionalFormatting>
        <x14:conditionalFormatting xmlns:xm="http://schemas.microsoft.com/office/excel/2006/main">
          <x14:cfRule type="expression" priority="146" id="{AF8D3F68-06B9-4A75-AEA2-BE0B37B7E854}">
            <xm:f>AND('（別紙１）省力化計算シート'!$E$31="-",'（別紙１）省力化計算シート'!$D$31&lt;&gt;"")</xm:f>
            <x14:dxf>
              <fill>
                <patternFill>
                  <bgColor theme="6" tint="0.79998168889431442"/>
                </patternFill>
              </fill>
            </x14:dxf>
          </x14:cfRule>
          <xm:sqref>C36:C37</xm:sqref>
        </x14:conditionalFormatting>
        <x14:conditionalFormatting xmlns:xm="http://schemas.microsoft.com/office/excel/2006/main">
          <x14:cfRule type="expression" priority="147" id="{915A99B7-774D-42D1-AFE3-1B14F8C4BF66}">
            <xm:f>AND('（別紙１）省力化計算シート'!$F$31&lt;0,'（別紙１）省力化計算シート'!$D$31&lt;&gt;"")</xm:f>
            <x14:dxf>
              <fill>
                <patternFill>
                  <bgColor theme="6" tint="0.79998168889431442"/>
                </patternFill>
              </fill>
            </x14:dxf>
          </x14:cfRule>
          <x14:cfRule type="expression" priority="148" id="{6DD51294-4092-42FC-A82C-EEB34345092E}">
            <xm:f>AND('（別紙１）省力化計算シート'!$F$31&gt;0,'（別紙１）省力化計算シート'!$D$31&lt;&gt;"")</xm:f>
            <x14:dxf>
              <fill>
                <patternFill>
                  <bgColor theme="4" tint="0.79998168889431442"/>
                </patternFill>
              </fill>
            </x14:dxf>
          </x14:cfRule>
          <xm:sqref>C37</xm:sqref>
        </x14:conditionalFormatting>
        <x14:conditionalFormatting xmlns:xm="http://schemas.microsoft.com/office/excel/2006/main">
          <x14:cfRule type="expression" priority="110" id="{E01C8EBB-603A-4A5A-9797-0621AEF4DA4A}">
            <xm:f>AND('（別紙１）省力化計算シート'!$E$36="-",'（別紙１）省力化計算シート'!$D$36&lt;&gt;"")</xm:f>
            <x14:dxf>
              <fill>
                <patternFill>
                  <bgColor theme="6" tint="0.79998168889431442"/>
                </patternFill>
              </fill>
            </x14:dxf>
          </x14:cfRule>
          <xm:sqref>C43:C44</xm:sqref>
        </x14:conditionalFormatting>
        <x14:conditionalFormatting xmlns:xm="http://schemas.microsoft.com/office/excel/2006/main">
          <x14:cfRule type="expression" priority="112" id="{38B1B515-1CB6-46F2-8AB2-26183D3240EA}">
            <xm:f>AND('（別紙１）省力化計算シート'!$F$36&gt;0,'（別紙１）省力化計算シート'!$D$36&lt;&gt;"")</xm:f>
            <x14:dxf>
              <fill>
                <patternFill>
                  <bgColor theme="4" tint="0.79998168889431442"/>
                </patternFill>
              </fill>
            </x14:dxf>
          </x14:cfRule>
          <x14:cfRule type="expression" priority="111" id="{68772F66-0809-44A8-9BBB-323DFC89F0E5}">
            <xm:f>AND('（別紙１）省力化計算シート'!$F$36&lt;0,'（別紙１）省力化計算シート'!$D$36&lt;&gt;"")</xm:f>
            <x14:dxf>
              <fill>
                <patternFill>
                  <bgColor theme="6" tint="0.79998168889431442"/>
                </patternFill>
              </fill>
            </x14:dxf>
          </x14:cfRule>
          <xm:sqref>C44</xm:sqref>
        </x14:conditionalFormatting>
        <x14:conditionalFormatting xmlns:xm="http://schemas.microsoft.com/office/excel/2006/main">
          <x14:cfRule type="expression" priority="328" id="{4B3470D8-531F-410C-AB4A-9E8EAD4E99E8}">
            <xm:f>OR('（別紙１）省力化計算シート'!$K$11="新たに追加される作業",AND('（別紙１）省力化計算シート'!$I$11&lt;&gt;"",'（別紙１）省力化計算シート'!$J$11&lt;&gt;"",'（別紙１）省力化計算シート'!$N$11="-"))</xm:f>
            <x14:dxf>
              <fill>
                <patternFill>
                  <bgColor theme="4" tint="0.79998168889431442"/>
                </patternFill>
              </fill>
            </x14:dxf>
          </x14:cfRule>
          <xm:sqref>C53:C54</xm:sqref>
        </x14:conditionalFormatting>
        <x14:conditionalFormatting xmlns:xm="http://schemas.microsoft.com/office/excel/2006/main">
          <x14:cfRule type="expression" priority="329" id="{8B028700-599B-4F8F-803F-11A8DD91C6F6}">
            <xm:f>AND('（別紙１）省力化計算シート'!$N$11&gt;0,'（別紙１）省力化計算シート'!$N$11&lt;&gt;"-")</xm:f>
            <x14:dxf>
              <fill>
                <patternFill>
                  <bgColor theme="4" tint="0.79998168889431442"/>
                </patternFill>
              </fill>
            </x14:dxf>
          </x14:cfRule>
          <x14:cfRule type="expression" priority="330" id="{5DC5047F-BF01-417D-8A37-88059C7B5820}">
            <xm:f>AND('（別紙１）省力化計算シート'!$N$11&lt;0,'（別紙１）省力化計算シート'!$N$11&lt;&gt;"-")</xm:f>
            <x14:dxf>
              <fill>
                <patternFill>
                  <bgColor theme="6" tint="0.79998168889431442"/>
                </patternFill>
              </fill>
            </x14:dxf>
          </x14:cfRule>
          <xm:sqref>C54</xm:sqref>
        </x14:conditionalFormatting>
        <x14:conditionalFormatting xmlns:xm="http://schemas.microsoft.com/office/excel/2006/main">
          <x14:cfRule type="expression" priority="290" id="{938383EC-B829-4757-A21D-39003DD717EA}">
            <xm:f>OR('（別紙１）省力化計算シート'!$K$16="新たに追加される作業",AND('（別紙１）省力化計算シート'!$I$16&lt;&gt;"",'（別紙１）省力化計算シート'!$J$16&lt;&gt;"",'（別紙１）省力化計算シート'!$N$16="-"))</xm:f>
            <x14:dxf>
              <fill>
                <patternFill>
                  <bgColor theme="4" tint="0.79998168889431442"/>
                </patternFill>
              </fill>
            </x14:dxf>
          </x14:cfRule>
          <xm:sqref>C60:C61</xm:sqref>
        </x14:conditionalFormatting>
        <x14:conditionalFormatting xmlns:xm="http://schemas.microsoft.com/office/excel/2006/main">
          <x14:cfRule type="expression" priority="293" id="{8199855D-D964-4B34-A361-A3CAD67F4E90}">
            <xm:f>AND('（別紙１）省力化計算シート'!$N$16&lt;0,'（別紙１）省力化計算シート'!$N$16&lt;&gt;"-")</xm:f>
            <x14:dxf>
              <fill>
                <patternFill>
                  <bgColor theme="6" tint="0.79998168889431442"/>
                </patternFill>
              </fill>
            </x14:dxf>
          </x14:cfRule>
          <x14:cfRule type="expression" priority="292" id="{56C12578-7C3B-4BDF-A041-5DDC4BB8A489}">
            <xm:f>AND('（別紙１）省力化計算シート'!$N$16&gt;0,'（別紙１）省力化計算シート'!$N$16&lt;&gt;"-")</xm:f>
            <x14:dxf>
              <fill>
                <patternFill>
                  <bgColor theme="4" tint="0.79998168889431442"/>
                </patternFill>
              </fill>
            </x14:dxf>
          </x14:cfRule>
          <xm:sqref>C61</xm:sqref>
        </x14:conditionalFormatting>
        <x14:conditionalFormatting xmlns:xm="http://schemas.microsoft.com/office/excel/2006/main">
          <x14:cfRule type="expression" priority="220" id="{A1B78F80-2ED2-423A-8B35-3FE68B3FCA3F}">
            <xm:f>OR('（別紙１）省力化計算シート'!$K$21="新たに追加される作業",AND('（別紙１）省力化計算シート'!$I$21&lt;&gt;"",'（別紙１）省力化計算シート'!$J$21&lt;&gt;"",'（別紙１）省力化計算シート'!$N$21="-"))</xm:f>
            <x14:dxf>
              <fill>
                <patternFill>
                  <bgColor theme="4" tint="0.79998168889431442"/>
                </patternFill>
              </fill>
            </x14:dxf>
          </x14:cfRule>
          <xm:sqref>C67:C68</xm:sqref>
        </x14:conditionalFormatting>
        <x14:conditionalFormatting xmlns:xm="http://schemas.microsoft.com/office/excel/2006/main">
          <x14:cfRule type="expression" priority="222" id="{06C8CE04-A0C7-47D5-8CDD-11D8B8E51E74}">
            <xm:f>AND('（別紙１）省力化計算シート'!$N$21&lt;0,'（別紙１）省力化計算シート'!$N$21&lt;&gt;"-")</xm:f>
            <x14:dxf>
              <fill>
                <patternFill>
                  <bgColor theme="6" tint="0.79998168889431442"/>
                </patternFill>
              </fill>
            </x14:dxf>
          </x14:cfRule>
          <x14:cfRule type="expression" priority="221" id="{10CDD62A-34F8-4B0B-87E1-64D9D46FC0D3}">
            <xm:f>AND('（別紙１）省力化計算シート'!$N$21&gt;0,'（別紙１）省力化計算シート'!$N$21&lt;&gt;"-")</xm:f>
            <x14:dxf>
              <fill>
                <patternFill>
                  <bgColor theme="4" tint="0.79998168889431442"/>
                </patternFill>
              </fill>
            </x14:dxf>
          </x14:cfRule>
          <xm:sqref>C68</xm:sqref>
        </x14:conditionalFormatting>
        <x14:conditionalFormatting xmlns:xm="http://schemas.microsoft.com/office/excel/2006/main">
          <x14:cfRule type="expression" priority="74" id="{3E78E131-64B3-4539-9877-7D4D6C4C81F9}">
            <xm:f>OR('（別紙１）省力化計算シート'!$K$26="新たに追加される作業",AND('（別紙１）省力化計算シート'!$I$26&lt;&gt;"",'（別紙１）省力化計算シート'!$J$26&lt;&gt;"",'（別紙１）省力化計算シート'!$N$26="-"))</xm:f>
            <x14:dxf>
              <fill>
                <patternFill>
                  <bgColor theme="4" tint="0.79998168889431442"/>
                </patternFill>
              </fill>
            </x14:dxf>
          </x14:cfRule>
          <xm:sqref>C74:C75</xm:sqref>
        </x14:conditionalFormatting>
        <x14:conditionalFormatting xmlns:xm="http://schemas.microsoft.com/office/excel/2006/main">
          <x14:cfRule type="expression" priority="75" id="{82550CEA-D6AD-46DA-8C5B-555ACC4D6C23}">
            <xm:f>AND('（別紙１）省力化計算シート'!$N$26&gt;0,'（別紙１）省力化計算シート'!$N$26&lt;&gt;"-")</xm:f>
            <x14:dxf>
              <fill>
                <patternFill>
                  <bgColor theme="4" tint="0.79998168889431442"/>
                </patternFill>
              </fill>
            </x14:dxf>
          </x14:cfRule>
          <x14:cfRule type="expression" priority="76" id="{8AC59BF8-2BA2-44DE-A654-53EE1856CBFE}">
            <xm:f>AND('（別紙１）省力化計算シート'!$N$26&lt;0,'（別紙１）省力化計算シート'!$N$26&lt;&gt;"-")</xm:f>
            <x14:dxf>
              <fill>
                <patternFill>
                  <bgColor theme="6" tint="0.79998168889431442"/>
                </patternFill>
              </fill>
            </x14:dxf>
          </x14:cfRule>
          <xm:sqref>C75</xm:sqref>
        </x14:conditionalFormatting>
        <x14:conditionalFormatting xmlns:xm="http://schemas.microsoft.com/office/excel/2006/main">
          <x14:cfRule type="expression" priority="39" id="{26093F53-E26A-45A4-A6F3-8720938938FA}">
            <xm:f>OR('（別紙１）省力化計算シート'!$K$31="新たに追加される作業",AND('（別紙１）省力化計算シート'!$I$31&lt;&gt;"",'（別紙１）省力化計算シート'!$J$31&lt;&gt;"",'（別紙１）省力化計算シート'!$N$31="-"))</xm:f>
            <x14:dxf>
              <fill>
                <patternFill>
                  <bgColor theme="4" tint="0.79998168889431442"/>
                </patternFill>
              </fill>
            </x14:dxf>
          </x14:cfRule>
          <xm:sqref>C81:C82</xm:sqref>
        </x14:conditionalFormatting>
        <x14:conditionalFormatting xmlns:xm="http://schemas.microsoft.com/office/excel/2006/main">
          <x14:cfRule type="expression" priority="40" id="{20B21E3A-A30F-4001-8835-454B3EE3F4CF}">
            <xm:f>AND('（別紙１）省力化計算シート'!$N$31&gt;0,'（別紙１）省力化計算シート'!$N$31&lt;&gt;"-")</xm:f>
            <x14:dxf>
              <fill>
                <patternFill>
                  <bgColor theme="4" tint="0.79998168889431442"/>
                </patternFill>
              </fill>
            </x14:dxf>
          </x14:cfRule>
          <x14:cfRule type="expression" priority="41" id="{4ECE2D9F-0603-4660-BF61-9126A014BCEF}">
            <xm:f>AND('（別紙１）省力化計算シート'!$N$31&lt;0,'（別紙１）省力化計算シート'!$N$31&lt;&gt;"-")</xm:f>
            <x14:dxf>
              <fill>
                <patternFill>
                  <bgColor theme="6" tint="0.79998168889431442"/>
                </patternFill>
              </fill>
            </x14:dxf>
          </x14:cfRule>
          <xm:sqref>C82</xm:sqref>
        </x14:conditionalFormatting>
        <x14:conditionalFormatting xmlns:xm="http://schemas.microsoft.com/office/excel/2006/main">
          <x14:cfRule type="expression" priority="2" id="{E649069F-04DA-468E-A557-90DCF409A545}">
            <xm:f>OR('（別紙１）省力化計算シート'!$K$36="新たに追加される作業",AND('（別紙１）省力化計算シート'!$I$36&lt;&gt;"",'（別紙１）省力化計算シート'!$J$36&lt;&gt;"",'（別紙１）省力化計算シート'!$N$36="-"))</xm:f>
            <x14:dxf>
              <fill>
                <patternFill>
                  <bgColor theme="4" tint="0.79998168889431442"/>
                </patternFill>
              </fill>
            </x14:dxf>
          </x14:cfRule>
          <xm:sqref>C88:C89</xm:sqref>
        </x14:conditionalFormatting>
        <x14:conditionalFormatting xmlns:xm="http://schemas.microsoft.com/office/excel/2006/main">
          <x14:cfRule type="expression" priority="3" id="{73EDD052-C332-43AD-9E58-468ADD06D3F8}">
            <xm:f>AND('（別紙１）省力化計算シート'!$N$36&gt;0,'（別紙１）省力化計算シート'!$N$36&lt;&gt;"-")</xm:f>
            <x14:dxf>
              <fill>
                <patternFill>
                  <bgColor theme="4" tint="0.79998168889431442"/>
                </patternFill>
              </fill>
            </x14:dxf>
          </x14:cfRule>
          <x14:cfRule type="expression" priority="4" id="{5821BDB8-B6A6-4136-B26C-65F5AA3C89EA}">
            <xm:f>AND('（別紙１）省力化計算シート'!$N$36&lt;0,'（別紙１）省力化計算シート'!$N$36&lt;&gt;"-")</xm:f>
            <x14:dxf>
              <fill>
                <patternFill>
                  <bgColor theme="6" tint="0.79998168889431442"/>
                </patternFill>
              </fill>
            </x14:dxf>
          </x14:cfRule>
          <xm:sqref>C89</xm:sqref>
        </x14:conditionalFormatting>
        <x14:conditionalFormatting xmlns:xm="http://schemas.microsoft.com/office/excel/2006/main">
          <x14:cfRule type="expression" priority="439" id="{B85A5B35-6BCC-4D52-8283-0DA4769B3BBF}">
            <xm:f>AND('（別紙１）省力化計算シート'!$C$11="",'（別紙１）省力化計算シート'!$C$12&lt;&gt;"")</xm:f>
            <x14:dxf>
              <font>
                <color theme="0"/>
              </font>
              <border>
                <left/>
                <right style="thin">
                  <color auto="1"/>
                </right>
                <top/>
                <bottom/>
                <vertical/>
                <horizontal/>
              </border>
            </x14:dxf>
          </x14:cfRule>
          <x14:cfRule type="expression" priority="438" id="{6034BFA0-5B96-455B-A70C-238E5D7C1047}">
            <xm:f>AND('（別紙１）省力化計算シート'!$C$11&lt;&gt;"",'（別紙１）省力化計算シート'!$C$12="")</xm:f>
            <x14:dxf>
              <font>
                <color theme="0"/>
              </font>
              <border>
                <left style="thin">
                  <color auto="1"/>
                </left>
                <right/>
                <top/>
                <bottom/>
                <vertical/>
                <horizontal/>
              </border>
            </x14:dxf>
          </x14:cfRule>
          <x14:cfRule type="expression" priority="437" id="{ED7A03B5-4745-449B-A898-195B37B2BCC3}">
            <xm:f>'（別紙１）省力化計算シート'!$C$11=""</xm:f>
            <x14:dxf>
              <font>
                <color theme="0"/>
              </font>
              <border>
                <top/>
                <bottom/>
                <vertical/>
                <horizontal/>
              </border>
            </x14:dxf>
          </x14:cfRule>
          <xm:sqref>E7:E12</xm:sqref>
        </x14:conditionalFormatting>
        <x14:conditionalFormatting xmlns:xm="http://schemas.microsoft.com/office/excel/2006/main">
          <x14:cfRule type="expression" priority="401" id="{E5E90BCE-FC2D-47C1-9F50-6D7C09B5BCA6}">
            <xm:f>AND('（別紙１）省力化計算シート'!$C$16="",'（別紙１）省力化計算シート'!$C$17&lt;&gt;"")</xm:f>
            <x14:dxf>
              <font>
                <color theme="0"/>
              </font>
              <border>
                <left/>
                <right style="thin">
                  <color auto="1"/>
                </right>
                <top/>
                <bottom/>
                <vertical/>
                <horizontal/>
              </border>
            </x14:dxf>
          </x14:cfRule>
          <x14:cfRule type="expression" priority="400" id="{CCA5306C-53A6-4614-96FB-502FE1919DFF}">
            <xm:f>AND('（別紙１）省力化計算シート'!$C$16&lt;&gt;"",'（別紙１）省力化計算シート'!$C$17="")</xm:f>
            <x14:dxf>
              <font>
                <color theme="0"/>
              </font>
              <border>
                <left style="thin">
                  <color auto="1"/>
                </left>
                <right/>
                <top/>
                <bottom/>
                <vertical/>
                <horizontal/>
              </border>
            </x14:dxf>
          </x14:cfRule>
          <x14:cfRule type="expression" priority="399" id="{991701C1-8614-4C3B-860F-2B98E8C74BFD}">
            <xm:f>'（別紙１）省力化計算シート'!$C$16=""</xm:f>
            <x14:dxf>
              <font>
                <color theme="0"/>
              </font>
              <border>
                <top/>
                <bottom/>
                <vertical/>
                <horizontal/>
              </border>
            </x14:dxf>
          </x14:cfRule>
          <xm:sqref>E14:E19</xm:sqref>
        </x14:conditionalFormatting>
        <x14:conditionalFormatting xmlns:xm="http://schemas.microsoft.com/office/excel/2006/main">
          <x14:cfRule type="expression" priority="277" id="{81C95FD0-3BF8-4705-8CF2-7E1792D90E89}">
            <xm:f>AND('（別紙１）省力化計算シート'!$C$21="",'（別紙１）省力化計算シート'!$C$22&lt;&gt;"")</xm:f>
            <x14:dxf>
              <font>
                <color theme="0"/>
              </font>
              <border>
                <left/>
                <right style="thin">
                  <color auto="1"/>
                </right>
                <top/>
                <bottom/>
                <vertical/>
                <horizontal/>
              </border>
            </x14:dxf>
          </x14:cfRule>
          <x14:cfRule type="expression" priority="276" id="{6A704C1C-E90A-4D75-ADFE-D10F1357AB1F}">
            <xm:f>AND('（別紙１）省力化計算シート'!$C$21&lt;&gt;"",'（別紙１）省力化計算シート'!$C$22="")</xm:f>
            <x14:dxf>
              <font>
                <color theme="0"/>
              </font>
              <border>
                <left style="thin">
                  <color auto="1"/>
                </left>
                <right/>
                <top/>
                <bottom/>
                <vertical/>
                <horizontal/>
              </border>
            </x14:dxf>
          </x14:cfRule>
          <x14:cfRule type="expression" priority="275" id="{A5074D43-A515-4CE1-B88D-4295AE7C4265}">
            <xm:f>'（別紙１）省力化計算シート'!$C$21=""</xm:f>
            <x14:dxf>
              <font>
                <color theme="0"/>
              </font>
              <border>
                <top/>
                <bottom/>
                <vertical/>
                <horizontal/>
              </border>
            </x14:dxf>
          </x14:cfRule>
          <xm:sqref>E21:E26</xm:sqref>
        </x14:conditionalFormatting>
        <x14:conditionalFormatting xmlns:xm="http://schemas.microsoft.com/office/excel/2006/main">
          <x14:cfRule type="expression" priority="204" id="{5EFCB5EA-7463-4A8C-9594-7497DFB7158B}">
            <xm:f>AND('（別紙１）省力化計算シート'!$C$26="",'（別紙１）省力化計算シート'!$C$27&lt;&gt;"")</xm:f>
            <x14:dxf>
              <font>
                <color theme="0"/>
              </font>
              <border>
                <left/>
                <right style="thin">
                  <color auto="1"/>
                </right>
                <top/>
                <bottom/>
                <vertical/>
                <horizontal/>
              </border>
            </x14:dxf>
          </x14:cfRule>
          <x14:cfRule type="expression" priority="203" id="{E0CE0ECD-A537-437D-A62D-45BF583C9A6D}">
            <xm:f>AND('（別紙１）省力化計算シート'!$C$26&lt;&gt;"",'（別紙１）省力化計算シート'!$C$27="")</xm:f>
            <x14:dxf>
              <font>
                <color theme="0"/>
              </font>
              <border>
                <left style="thin">
                  <color auto="1"/>
                </left>
                <right/>
                <top/>
                <bottom/>
                <vertical/>
                <horizontal/>
              </border>
            </x14:dxf>
          </x14:cfRule>
          <x14:cfRule type="expression" priority="202" id="{BAF6DEA4-2335-4B93-9A2B-3FB21FAE24FA}">
            <xm:f>'（別紙１）省力化計算シート'!$C$26=""</xm:f>
            <x14:dxf>
              <font>
                <color theme="0"/>
              </font>
              <border>
                <top/>
                <bottom/>
                <vertical/>
                <horizontal/>
              </border>
            </x14:dxf>
          </x14:cfRule>
          <xm:sqref>E28:E33</xm:sqref>
        </x14:conditionalFormatting>
        <x14:conditionalFormatting xmlns:xm="http://schemas.microsoft.com/office/excel/2006/main">
          <x14:cfRule type="expression" priority="166" id="{18BF7137-513C-46FD-995C-B962912D73C0}">
            <xm:f>'（別紙１）省力化計算シート'!$C$31=""</xm:f>
            <x14:dxf>
              <font>
                <color theme="0"/>
              </font>
              <border>
                <top/>
                <bottom/>
                <vertical/>
                <horizontal/>
              </border>
            </x14:dxf>
          </x14:cfRule>
          <x14:cfRule type="expression" priority="167" id="{E82D7A92-9980-4E2B-A704-F8DC4FA4C746}">
            <xm:f>AND('（別紙１）省力化計算シート'!$C$31&lt;&gt;"",'（別紙１）省力化計算シート'!$C$32="")</xm:f>
            <x14:dxf>
              <font>
                <color theme="0"/>
              </font>
              <border>
                <left style="thin">
                  <color auto="1"/>
                </left>
                <right/>
                <top/>
                <bottom/>
                <vertical/>
                <horizontal/>
              </border>
            </x14:dxf>
          </x14:cfRule>
          <x14:cfRule type="expression" priority="168" id="{623A7503-B66D-4641-BCBB-CA1450024FCD}">
            <xm:f>AND('（別紙１）省力化計算シート'!$C$31="",'（別紙１）省力化計算シート'!$C$32&lt;&gt;"")</xm:f>
            <x14:dxf>
              <font>
                <color theme="0"/>
              </font>
              <border>
                <left/>
                <right style="thin">
                  <color auto="1"/>
                </right>
                <top/>
                <bottom/>
                <vertical/>
                <horizontal/>
              </border>
            </x14:dxf>
          </x14:cfRule>
          <xm:sqref>E35:E40</xm:sqref>
        </x14:conditionalFormatting>
        <x14:conditionalFormatting xmlns:xm="http://schemas.microsoft.com/office/excel/2006/main">
          <x14:cfRule type="expression" priority="132" id="{AC0BC111-0D6A-4A79-95C5-CC405E8DFFBC}">
            <xm:f>AND('（別紙１）省力化計算シート'!$C$36="",'（別紙１）省力化計算シート'!$C$37&lt;&gt;"")</xm:f>
            <x14:dxf>
              <font>
                <color theme="0"/>
              </font>
              <border>
                <left/>
                <right style="thin">
                  <color auto="1"/>
                </right>
                <top/>
                <bottom/>
                <vertical/>
                <horizontal/>
              </border>
            </x14:dxf>
          </x14:cfRule>
          <x14:cfRule type="expression" priority="130" id="{71A7948A-F1DA-43B2-BCC6-D8D31CD88A85}">
            <xm:f>'（別紙１）省力化計算シート'!$C$36=""</xm:f>
            <x14:dxf>
              <font>
                <color theme="0"/>
              </font>
              <border>
                <top/>
                <bottom/>
                <vertical/>
                <horizontal/>
              </border>
            </x14:dxf>
          </x14:cfRule>
          <x14:cfRule type="expression" priority="131" id="{D4BEFBCC-B34A-4F11-9985-F879FE5C56D2}">
            <xm:f>AND('（別紙１）省力化計算シート'!$C$36&lt;&gt;"",'（別紙１）省力化計算シート'!$C$37="")</xm:f>
            <x14:dxf>
              <font>
                <color theme="0"/>
              </font>
              <border>
                <left style="thin">
                  <color auto="1"/>
                </left>
                <right/>
                <top/>
                <bottom/>
                <vertical/>
                <horizontal/>
              </border>
            </x14:dxf>
          </x14:cfRule>
          <xm:sqref>E42:E47</xm:sqref>
        </x14:conditionalFormatting>
        <x14:conditionalFormatting xmlns:xm="http://schemas.microsoft.com/office/excel/2006/main">
          <x14:cfRule type="expression" priority="364" id="{9C21697D-7BDA-4ED5-8076-609F17598A05}">
            <xm:f>AND('（別紙１）省力化計算シート'!$I$11&lt;&gt;"",'（別紙１）省力化計算シート'!$I$12="")</xm:f>
            <x14:dxf>
              <font>
                <color theme="0"/>
              </font>
              <border>
                <left style="thin">
                  <color auto="1"/>
                </left>
                <right/>
                <top/>
                <bottom/>
                <vertical/>
                <horizontal/>
              </border>
            </x14:dxf>
          </x14:cfRule>
          <x14:cfRule type="expression" priority="363" id="{263EE7B7-E150-418D-99EB-ABF7B6EA0568}">
            <xm:f>'（別紙１）省力化計算シート'!$I$11=""</xm:f>
            <x14:dxf>
              <font>
                <color theme="0"/>
              </font>
              <border>
                <top/>
                <bottom/>
                <vertical/>
                <horizontal/>
              </border>
            </x14:dxf>
          </x14:cfRule>
          <x14:cfRule type="expression" priority="365" id="{7C75F521-7553-498C-92D3-EDC0824D4A37}">
            <xm:f>AND('（別紙１）省力化計算シート'!$I$11="",'（別紙１）省力化計算シート'!$I$12&lt;&gt;"")</xm:f>
            <x14:dxf>
              <font>
                <color theme="0"/>
              </font>
              <border>
                <left/>
                <right style="thin">
                  <color auto="1"/>
                </right>
                <top/>
                <bottom/>
                <vertical/>
                <horizontal/>
              </border>
            </x14:dxf>
          </x14:cfRule>
          <xm:sqref>E52:E57</xm:sqref>
        </x14:conditionalFormatting>
        <x14:conditionalFormatting xmlns:xm="http://schemas.microsoft.com/office/excel/2006/main">
          <x14:cfRule type="expression" priority="314" id="{F1341202-D614-467D-9363-4204952DDD85}">
            <xm:f>AND('（別紙１）省力化計算シート'!$I$16="",'（別紙１）省力化計算シート'!$I$17&lt;&gt;"")</xm:f>
            <x14:dxf>
              <font>
                <color theme="0"/>
              </font>
              <border>
                <left/>
                <right style="thin">
                  <color auto="1"/>
                </right>
                <top/>
                <bottom/>
                <vertical/>
                <horizontal/>
              </border>
            </x14:dxf>
          </x14:cfRule>
          <x14:cfRule type="expression" priority="313" id="{5D53D90C-E921-469C-89A8-EDC25A7B41C3}">
            <xm:f>AND('（別紙１）省力化計算シート'!$I$16&lt;&gt;"",'（別紙１）省力化計算シート'!$I$17="")</xm:f>
            <x14:dxf>
              <font>
                <color theme="0"/>
              </font>
              <border>
                <left style="thin">
                  <color auto="1"/>
                </left>
                <right/>
                <top/>
                <bottom/>
                <vertical/>
                <horizontal/>
              </border>
            </x14:dxf>
          </x14:cfRule>
          <x14:cfRule type="expression" priority="312" id="{6FE5E94C-A31F-493B-A3FC-62D48D266B7B}">
            <xm:f>'（別紙１）省力化計算シート'!$I$16=""</xm:f>
            <x14:dxf>
              <font>
                <color theme="0"/>
              </font>
              <border>
                <top/>
                <bottom/>
                <vertical/>
                <horizontal/>
              </border>
            </x14:dxf>
          </x14:cfRule>
          <xm:sqref>E59:E64</xm:sqref>
        </x14:conditionalFormatting>
        <x14:conditionalFormatting xmlns:xm="http://schemas.microsoft.com/office/excel/2006/main">
          <x14:cfRule type="expression" priority="240" id="{B9578B48-0BD8-4A16-A69B-82857361AD18}">
            <xm:f>AND('（別紙１）省力化計算シート'!$I$21&lt;&gt;"",'（別紙１）省力化計算シート'!$I$22="")</xm:f>
            <x14:dxf>
              <font>
                <color theme="0"/>
              </font>
              <border>
                <left style="thin">
                  <color auto="1"/>
                </left>
                <right/>
                <top/>
                <bottom/>
                <vertical/>
                <horizontal/>
              </border>
            </x14:dxf>
          </x14:cfRule>
          <x14:cfRule type="expression" priority="241" id="{6D6AD700-87F9-4DC5-8592-5C9A1CB61A38}">
            <xm:f>AND('（別紙１）省力化計算シート'!$I$21="",'（別紙１）省力化計算シート'!$I$22&lt;&gt;"")</xm:f>
            <x14:dxf>
              <font>
                <color theme="0"/>
              </font>
              <border>
                <left/>
                <right style="thin">
                  <color auto="1"/>
                </right>
                <top/>
                <bottom/>
                <vertical/>
                <horizontal/>
              </border>
            </x14:dxf>
          </x14:cfRule>
          <x14:cfRule type="expression" priority="239" id="{94794EDC-957E-439B-BB5A-A616B5DE1741}">
            <xm:f>'（別紙１）省力化計算シート'!$I$21=""</xm:f>
            <x14:dxf>
              <font>
                <color theme="0"/>
              </font>
              <border>
                <top/>
                <bottom/>
                <vertical/>
                <horizontal/>
              </border>
            </x14:dxf>
          </x14:cfRule>
          <xm:sqref>E66:E71</xm:sqref>
        </x14:conditionalFormatting>
        <x14:conditionalFormatting xmlns:xm="http://schemas.microsoft.com/office/excel/2006/main">
          <x14:cfRule type="expression" priority="96" id="{8D019FDD-4F44-491B-9E6A-A38E9B644D3D}">
            <xm:f>AND('（別紙１）省力化計算シート'!$I$26="",'（別紙１）省力化計算シート'!$I$27&lt;&gt;"")</xm:f>
            <x14:dxf>
              <font>
                <color theme="0"/>
              </font>
              <border>
                <left/>
                <right style="thin">
                  <color auto="1"/>
                </right>
                <top/>
                <bottom/>
                <vertical/>
                <horizontal/>
              </border>
            </x14:dxf>
          </x14:cfRule>
          <x14:cfRule type="expression" priority="94" id="{F4799D81-D0FB-498D-90D6-FF011CAB74D2}">
            <xm:f>'（別紙１）省力化計算シート'!$I$26=""</xm:f>
            <x14:dxf>
              <font>
                <color theme="0"/>
              </font>
              <border>
                <top/>
                <bottom/>
                <vertical/>
                <horizontal/>
              </border>
            </x14:dxf>
          </x14:cfRule>
          <x14:cfRule type="expression" priority="95" id="{80F75E8F-03BB-4189-BD6B-2A9C58A20A94}">
            <xm:f>AND('（別紙１）省力化計算シート'!$I$26&lt;&gt;"",'（別紙１）省力化計算シート'!$I$27="")</xm:f>
            <x14:dxf>
              <font>
                <color theme="0"/>
              </font>
              <border>
                <left style="thin">
                  <color auto="1"/>
                </left>
                <right/>
                <top/>
                <bottom/>
                <vertical/>
                <horizontal/>
              </border>
            </x14:dxf>
          </x14:cfRule>
          <xm:sqref>E73:E78</xm:sqref>
        </x14:conditionalFormatting>
        <x14:conditionalFormatting xmlns:xm="http://schemas.microsoft.com/office/excel/2006/main">
          <x14:cfRule type="expression" priority="58" id="{BFFDFDF0-DA8E-4062-9CA1-C932072E6536}">
            <xm:f>'（別紙１）省力化計算シート'!$I$31=""</xm:f>
            <x14:dxf>
              <font>
                <color theme="0"/>
              </font>
              <border>
                <top/>
                <bottom/>
                <vertical/>
                <horizontal/>
              </border>
            </x14:dxf>
          </x14:cfRule>
          <x14:cfRule type="expression" priority="59" id="{D399D31B-7576-4F87-B109-4AA1814F77FF}">
            <xm:f>AND('（別紙１）省力化計算シート'!$I$31&lt;&gt;"",'（別紙１）省力化計算シート'!$I$32="")</xm:f>
            <x14:dxf>
              <font>
                <color theme="0"/>
              </font>
              <border>
                <left style="thin">
                  <color auto="1"/>
                </left>
                <right/>
                <top/>
                <bottom/>
                <vertical/>
                <horizontal/>
              </border>
            </x14:dxf>
          </x14:cfRule>
          <x14:cfRule type="expression" priority="60" id="{48106291-98FA-45C4-9E59-A5B0015D427A}">
            <xm:f>AND('（別紙１）省力化計算シート'!$I$31="",'（別紙１）省力化計算シート'!$I$32&lt;&gt;"")</xm:f>
            <x14:dxf>
              <font>
                <color theme="0"/>
              </font>
              <border>
                <left/>
                <right style="thin">
                  <color auto="1"/>
                </right>
                <top/>
                <bottom/>
                <vertical/>
                <horizontal/>
              </border>
            </x14:dxf>
          </x14:cfRule>
          <xm:sqref>E80:E85</xm:sqref>
        </x14:conditionalFormatting>
        <x14:conditionalFormatting xmlns:xm="http://schemas.microsoft.com/office/excel/2006/main">
          <x14:cfRule type="expression" priority="22" id="{A99E5FBF-22F0-461A-9D01-2DD29A253D2A}">
            <xm:f>'（別紙１）省力化計算シート'!$I$36=""</xm:f>
            <x14:dxf>
              <font>
                <color theme="0"/>
              </font>
              <border>
                <top/>
                <bottom/>
                <vertical/>
                <horizontal/>
              </border>
            </x14:dxf>
          </x14:cfRule>
          <x14:cfRule type="expression" priority="24" id="{5941E6C4-6F1B-45AA-BB1E-D76B67EF8CBA}">
            <xm:f>AND('（別紙１）省力化計算シート'!$I$36="",'（別紙１）省力化計算シート'!$I$37&lt;&gt;"")</xm:f>
            <x14:dxf>
              <font>
                <color theme="0"/>
              </font>
              <border>
                <left/>
                <right style="thin">
                  <color auto="1"/>
                </right>
                <top/>
                <bottom/>
                <vertical/>
                <horizontal/>
              </border>
            </x14:dxf>
          </x14:cfRule>
          <x14:cfRule type="expression" priority="23" id="{8BCA9709-F362-4A00-805F-AB04B2A99EA7}">
            <xm:f>AND('（別紙１）省力化計算シート'!$I$36&lt;&gt;"",'（別紙１）省力化計算シート'!$I$37="")</xm:f>
            <x14:dxf>
              <font>
                <color theme="0"/>
              </font>
              <border>
                <left style="thin">
                  <color auto="1"/>
                </left>
                <right/>
                <top/>
                <bottom/>
                <vertical/>
                <horizontal/>
              </border>
            </x14:dxf>
          </x14:cfRule>
          <xm:sqref>E87:E92</xm:sqref>
        </x14:conditionalFormatting>
        <x14:conditionalFormatting xmlns:xm="http://schemas.microsoft.com/office/excel/2006/main">
          <x14:cfRule type="expression" priority="418" id="{8D3290F1-7C62-4BD3-BD3D-B79BFA2CFE45}">
            <xm:f>'（別紙１）省力化計算シート'!$C$12=""</xm:f>
            <x14:dxf>
              <font>
                <color theme="0"/>
              </font>
              <fill>
                <patternFill>
                  <bgColor theme="0"/>
                </patternFill>
              </fill>
              <border>
                <left/>
                <right/>
                <top/>
                <bottom/>
                <vertical/>
                <horizontal/>
              </border>
            </x14:dxf>
          </x14:cfRule>
          <xm:sqref>F7:H12</xm:sqref>
        </x14:conditionalFormatting>
        <x14:conditionalFormatting xmlns:xm="http://schemas.microsoft.com/office/excel/2006/main">
          <x14:cfRule type="expression" priority="382" id="{2A7E5A32-C73D-4D32-83F2-4498919D8569}">
            <xm:f>'（別紙１）省力化計算シート'!$C$17=""</xm:f>
            <x14:dxf>
              <font>
                <color theme="0"/>
              </font>
              <fill>
                <patternFill>
                  <bgColor theme="0"/>
                </patternFill>
              </fill>
              <border>
                <left/>
                <right/>
                <top/>
                <bottom/>
                <vertical/>
                <horizontal/>
              </border>
            </x14:dxf>
          </x14:cfRule>
          <xm:sqref>F14:H19</xm:sqref>
        </x14:conditionalFormatting>
        <x14:conditionalFormatting xmlns:xm="http://schemas.microsoft.com/office/excel/2006/main">
          <x14:cfRule type="expression" priority="258" id="{0331F8DB-66BD-45A9-8A9A-DC6EAD7E7A3C}">
            <xm:f>'（別紙１）省力化計算シート'!$C$22=""</xm:f>
            <x14:dxf>
              <font>
                <color theme="0"/>
              </font>
              <fill>
                <patternFill>
                  <bgColor theme="0"/>
                </patternFill>
              </fill>
              <border>
                <left/>
                <right/>
                <top/>
                <bottom/>
                <vertical/>
                <horizontal/>
              </border>
            </x14:dxf>
          </x14:cfRule>
          <xm:sqref>F21:H26</xm:sqref>
        </x14:conditionalFormatting>
        <x14:conditionalFormatting xmlns:xm="http://schemas.microsoft.com/office/excel/2006/main">
          <x14:cfRule type="expression" priority="185" id="{EAFD85DA-395A-4223-A378-0AFA7DC1BA08}">
            <xm:f>'（別紙１）省力化計算シート'!$C$27=""</xm:f>
            <x14:dxf>
              <font>
                <color theme="0"/>
              </font>
              <fill>
                <patternFill>
                  <bgColor theme="0"/>
                </patternFill>
              </fill>
              <border>
                <left/>
                <right/>
                <top/>
                <bottom/>
                <vertical/>
                <horizontal/>
              </border>
            </x14:dxf>
          </x14:cfRule>
          <xm:sqref>F28:H33</xm:sqref>
        </x14:conditionalFormatting>
        <x14:conditionalFormatting xmlns:xm="http://schemas.microsoft.com/office/excel/2006/main">
          <x14:cfRule type="expression" priority="149" id="{9E1FC95C-9BD5-4BC9-97E8-292D1F7CD1A6}">
            <xm:f>'（別紙１）省力化計算シート'!$C$32=""</xm:f>
            <x14:dxf>
              <font>
                <color theme="0"/>
              </font>
              <fill>
                <patternFill>
                  <bgColor theme="0"/>
                </patternFill>
              </fill>
              <border>
                <left/>
                <right/>
                <top/>
                <bottom/>
                <vertical/>
                <horizontal/>
              </border>
            </x14:dxf>
          </x14:cfRule>
          <xm:sqref>F35:H40</xm:sqref>
        </x14:conditionalFormatting>
        <x14:conditionalFormatting xmlns:xm="http://schemas.microsoft.com/office/excel/2006/main">
          <x14:cfRule type="expression" priority="113" id="{4CD3DD37-41B7-4C36-B17D-17FD26C1150D}">
            <xm:f>'（別紙１）省力化計算シート'!$C$37=""</xm:f>
            <x14:dxf>
              <font>
                <color theme="0"/>
              </font>
              <fill>
                <patternFill>
                  <bgColor theme="0"/>
                </patternFill>
              </fill>
              <border>
                <left/>
                <right/>
                <top/>
                <bottom/>
                <vertical/>
                <horizontal/>
              </border>
            </x14:dxf>
          </x14:cfRule>
          <xm:sqref>F42:H47</xm:sqref>
        </x14:conditionalFormatting>
        <x14:conditionalFormatting xmlns:xm="http://schemas.microsoft.com/office/excel/2006/main">
          <x14:cfRule type="expression" priority="331" id="{B10A8209-F49A-49AD-BA55-F13BC19BF0E7}">
            <xm:f>'（別紙１）省力化計算シート'!$I$12=""</xm:f>
            <x14:dxf>
              <font>
                <color theme="0"/>
              </font>
              <fill>
                <patternFill>
                  <bgColor theme="0"/>
                </patternFill>
              </fill>
              <border>
                <left/>
                <right/>
                <top/>
                <bottom/>
                <vertical/>
                <horizontal/>
              </border>
            </x14:dxf>
          </x14:cfRule>
          <xm:sqref>F52:H57</xm:sqref>
        </x14:conditionalFormatting>
        <x14:conditionalFormatting xmlns:xm="http://schemas.microsoft.com/office/excel/2006/main">
          <x14:cfRule type="expression" priority="294" id="{ADA09893-3BC7-44B2-B1E5-F92D59650BB8}">
            <xm:f>'（別紙１）省力化計算シート'!$I$17=""</xm:f>
            <x14:dxf>
              <font>
                <color theme="0"/>
              </font>
              <fill>
                <patternFill>
                  <bgColor theme="0"/>
                </patternFill>
              </fill>
              <border>
                <left/>
                <right/>
                <top/>
                <bottom/>
                <vertical/>
                <horizontal/>
              </border>
            </x14:dxf>
          </x14:cfRule>
          <xm:sqref>F59:H64</xm:sqref>
        </x14:conditionalFormatting>
        <x14:conditionalFormatting xmlns:xm="http://schemas.microsoft.com/office/excel/2006/main">
          <x14:cfRule type="expression" priority="223" id="{EF57D8B0-695A-4896-ACA8-B459C47F6A22}">
            <xm:f>'（別紙１）省力化計算シート'!$I$22=""</xm:f>
            <x14:dxf>
              <font>
                <color theme="0"/>
              </font>
              <fill>
                <patternFill>
                  <bgColor theme="0"/>
                </patternFill>
              </fill>
              <border>
                <left/>
                <right/>
                <top/>
                <bottom/>
                <vertical/>
                <horizontal/>
              </border>
            </x14:dxf>
          </x14:cfRule>
          <xm:sqref>F66:H71</xm:sqref>
        </x14:conditionalFormatting>
        <x14:conditionalFormatting xmlns:xm="http://schemas.microsoft.com/office/excel/2006/main">
          <x14:cfRule type="expression" priority="77" id="{B3832564-AFCE-421C-A39A-8D00C6B0C6F8}">
            <xm:f>'（別紙１）省力化計算シート'!$I$27=""</xm:f>
            <x14:dxf>
              <font>
                <color theme="0"/>
              </font>
              <fill>
                <patternFill>
                  <bgColor theme="0"/>
                </patternFill>
              </fill>
              <border>
                <left/>
                <right/>
                <top/>
                <bottom/>
                <vertical/>
                <horizontal/>
              </border>
            </x14:dxf>
          </x14:cfRule>
          <xm:sqref>F73:H78</xm:sqref>
        </x14:conditionalFormatting>
        <x14:conditionalFormatting xmlns:xm="http://schemas.microsoft.com/office/excel/2006/main">
          <x14:cfRule type="expression" priority="42" id="{65FFAC98-D913-4B61-A3B0-668A3E80F42F}">
            <xm:f>'（別紙１）省力化計算シート'!$I$32=""</xm:f>
            <x14:dxf>
              <font>
                <color theme="0"/>
              </font>
              <fill>
                <patternFill>
                  <bgColor theme="0"/>
                </patternFill>
              </fill>
              <border>
                <left/>
                <right/>
                <top/>
                <bottom/>
                <vertical/>
                <horizontal/>
              </border>
            </x14:dxf>
          </x14:cfRule>
          <xm:sqref>F80:H85</xm:sqref>
        </x14:conditionalFormatting>
        <x14:conditionalFormatting xmlns:xm="http://schemas.microsoft.com/office/excel/2006/main">
          <x14:cfRule type="expression" priority="5" id="{C09D8CCE-FA4F-47AB-89E4-E2C980B38738}">
            <xm:f>'（別紙１）省力化計算シート'!$I$37=""</xm:f>
            <x14:dxf>
              <font>
                <color theme="0"/>
              </font>
              <fill>
                <patternFill>
                  <bgColor theme="0"/>
                </patternFill>
              </fill>
              <border>
                <left/>
                <right/>
                <top/>
                <bottom/>
                <vertical/>
                <horizontal/>
              </border>
            </x14:dxf>
          </x14:cfRule>
          <xm:sqref>F87:H92</xm:sqref>
        </x14:conditionalFormatting>
        <x14:conditionalFormatting xmlns:xm="http://schemas.microsoft.com/office/excel/2006/main">
          <x14:cfRule type="expression" priority="419" id="{00648690-8C61-48C2-9B04-704A13959DBA}">
            <xm:f>AND('（別紙１）省力化計算シート'!$E$12="-",'（別紙１）省力化計算シート'!$D$12&lt;&gt;"")</xm:f>
            <x14:dxf>
              <fill>
                <patternFill>
                  <bgColor theme="6" tint="0.79998168889431442"/>
                </patternFill>
              </fill>
            </x14:dxf>
          </x14:cfRule>
          <xm:sqref>G8:G9</xm:sqref>
        </x14:conditionalFormatting>
        <x14:conditionalFormatting xmlns:xm="http://schemas.microsoft.com/office/excel/2006/main">
          <x14:cfRule type="expression" priority="420" id="{8E9E0428-A6C6-44E7-9661-C638928A07D5}">
            <xm:f>AND('（別紙１）省力化計算シート'!$F$12&lt;0,'（別紙１）省力化計算シート'!$D$12&lt;&gt;"")</xm:f>
            <x14:dxf>
              <fill>
                <patternFill>
                  <bgColor theme="6" tint="0.79998168889431442"/>
                </patternFill>
              </fill>
            </x14:dxf>
          </x14:cfRule>
          <x14:cfRule type="expression" priority="421" id="{998E6D0C-364D-4016-88AB-032B1BBED589}">
            <xm:f>AND('（別紙１）省力化計算シート'!$F$12&gt;0,'（別紙１）省力化計算シート'!$D$12&lt;&gt;"")</xm:f>
            <x14:dxf>
              <fill>
                <patternFill>
                  <bgColor theme="4" tint="0.79998168889431442"/>
                </patternFill>
              </fill>
            </x14:dxf>
          </x14:cfRule>
          <xm:sqref>G9</xm:sqref>
        </x14:conditionalFormatting>
        <x14:conditionalFormatting xmlns:xm="http://schemas.microsoft.com/office/excel/2006/main">
          <x14:cfRule type="expression" priority="383" id="{02F30651-2E85-4ECD-A816-F2FD6C33D4E4}">
            <xm:f>AND('（別紙１）省力化計算シート'!$E$17="-",'（別紙１）省力化計算シート'!$D$17&lt;&gt;"")</xm:f>
            <x14:dxf>
              <fill>
                <patternFill>
                  <bgColor theme="6" tint="0.79998168889431442"/>
                </patternFill>
              </fill>
            </x14:dxf>
          </x14:cfRule>
          <xm:sqref>G15:G16</xm:sqref>
        </x14:conditionalFormatting>
        <x14:conditionalFormatting xmlns:xm="http://schemas.microsoft.com/office/excel/2006/main">
          <x14:cfRule type="expression" priority="384" id="{AA999327-38FA-4C91-9A33-9621B40056A3}">
            <xm:f>AND('（別紙１）省力化計算シート'!$F$17&lt;0,'（別紙１）省力化計算シート'!$D$17&lt;&gt;"")</xm:f>
            <x14:dxf>
              <fill>
                <patternFill>
                  <bgColor theme="6" tint="0.79998168889431442"/>
                </patternFill>
              </fill>
            </x14:dxf>
          </x14:cfRule>
          <x14:cfRule type="expression" priority="385" id="{4D0AF244-2CCB-45D0-AB83-86401C9C4EE8}">
            <xm:f>AND('（別紙１）省力化計算シート'!$F$17&gt;0,'（別紙１）省力化計算シート'!$D$17&lt;&gt;"")</xm:f>
            <x14:dxf>
              <fill>
                <patternFill>
                  <bgColor theme="4" tint="0.79998168889431442"/>
                </patternFill>
              </fill>
            </x14:dxf>
          </x14:cfRule>
          <xm:sqref>G16</xm:sqref>
        </x14:conditionalFormatting>
        <x14:conditionalFormatting xmlns:xm="http://schemas.microsoft.com/office/excel/2006/main">
          <x14:cfRule type="expression" priority="259" id="{971459BB-D5AD-4DC3-B1FE-8EC5DCF38085}">
            <xm:f>AND('（別紙１）省力化計算シート'!$E$22="-",'（別紙１）省力化計算シート'!$D$22&lt;&gt;"")</xm:f>
            <x14:dxf>
              <fill>
                <patternFill>
                  <bgColor theme="6" tint="0.79998168889431442"/>
                </patternFill>
              </fill>
            </x14:dxf>
          </x14:cfRule>
          <xm:sqref>G22:G23</xm:sqref>
        </x14:conditionalFormatting>
        <x14:conditionalFormatting xmlns:xm="http://schemas.microsoft.com/office/excel/2006/main">
          <x14:cfRule type="expression" priority="261" id="{F37ABDAE-BF0E-4856-B6DB-7D4661E9D03D}">
            <xm:f>AND('（別紙１）省力化計算シート'!$F$22&gt;0,'（別紙１）省力化計算シート'!$D$22&lt;&gt;"")</xm:f>
            <x14:dxf>
              <fill>
                <patternFill>
                  <bgColor theme="4" tint="0.79998168889431442"/>
                </patternFill>
              </fill>
            </x14:dxf>
          </x14:cfRule>
          <x14:cfRule type="expression" priority="260" id="{02968760-3D33-4430-BE39-8BD120CD784B}">
            <xm:f>AND('（別紙１）省力化計算シート'!$F$22&lt;0,'（別紙１）省力化計算シート'!$D$22&lt;&gt;"")</xm:f>
            <x14:dxf>
              <fill>
                <patternFill>
                  <bgColor theme="6" tint="0.79998168889431442"/>
                </patternFill>
              </fill>
            </x14:dxf>
          </x14:cfRule>
          <xm:sqref>G23</xm:sqref>
        </x14:conditionalFormatting>
        <x14:conditionalFormatting xmlns:xm="http://schemas.microsoft.com/office/excel/2006/main">
          <x14:cfRule type="expression" priority="186" id="{93B52502-BF76-40A0-8A74-FF0F889D88EB}">
            <xm:f>AND('（別紙１）省力化計算シート'!$E$27="-",'（別紙１）省力化計算シート'!$D$27&lt;&gt;"")</xm:f>
            <x14:dxf>
              <fill>
                <patternFill>
                  <bgColor theme="6" tint="0.79998168889431442"/>
                </patternFill>
              </fill>
            </x14:dxf>
          </x14:cfRule>
          <xm:sqref>G29:G30</xm:sqref>
        </x14:conditionalFormatting>
        <x14:conditionalFormatting xmlns:xm="http://schemas.microsoft.com/office/excel/2006/main">
          <x14:cfRule type="expression" priority="187" id="{369D0CE6-C1A5-42F4-8717-28C22B262343}">
            <xm:f>AND('（別紙１）省力化計算シート'!$F$27&lt;0,'（別紙１）省力化計算シート'!$D$27&lt;&gt;"")</xm:f>
            <x14:dxf>
              <fill>
                <patternFill>
                  <bgColor theme="6" tint="0.79998168889431442"/>
                </patternFill>
              </fill>
            </x14:dxf>
          </x14:cfRule>
          <x14:cfRule type="expression" priority="188" id="{155B9134-7EBE-4E9F-8CAC-B4C1722DAD5F}">
            <xm:f>AND('（別紙１）省力化計算シート'!$F$27&gt;0,'（別紙１）省力化計算シート'!$D$27&lt;&gt;"")</xm:f>
            <x14:dxf>
              <fill>
                <patternFill>
                  <bgColor theme="4" tint="0.79998168889431442"/>
                </patternFill>
              </fill>
            </x14:dxf>
          </x14:cfRule>
          <xm:sqref>G30</xm:sqref>
        </x14:conditionalFormatting>
        <x14:conditionalFormatting xmlns:xm="http://schemas.microsoft.com/office/excel/2006/main">
          <x14:cfRule type="expression" priority="150" id="{F1CE8341-111A-440C-BC33-9E333962EB96}">
            <xm:f>AND('（別紙１）省力化計算シート'!$E$32="-",'（別紙１）省力化計算シート'!$D$32&lt;&gt;"")</xm:f>
            <x14:dxf>
              <fill>
                <patternFill>
                  <bgColor theme="6" tint="0.79998168889431442"/>
                </patternFill>
              </fill>
            </x14:dxf>
          </x14:cfRule>
          <xm:sqref>G36:G37</xm:sqref>
        </x14:conditionalFormatting>
        <x14:conditionalFormatting xmlns:xm="http://schemas.microsoft.com/office/excel/2006/main">
          <x14:cfRule type="expression" priority="152" id="{7F64213E-C774-456E-9827-04E494F74F94}">
            <xm:f>AND('（別紙１）省力化計算シート'!$F$32&gt;0,'（別紙１）省力化計算シート'!$D$32&lt;&gt;"")</xm:f>
            <x14:dxf>
              <fill>
                <patternFill>
                  <bgColor theme="4" tint="0.79998168889431442"/>
                </patternFill>
              </fill>
            </x14:dxf>
          </x14:cfRule>
          <x14:cfRule type="expression" priority="151" id="{AE43B592-1919-4165-8A79-63C7B3C6D8A0}">
            <xm:f>AND('（別紙１）省力化計算シート'!$F$32&lt;0,'（別紙１）省力化計算シート'!$D$32&lt;&gt;"")</xm:f>
            <x14:dxf>
              <fill>
                <patternFill>
                  <bgColor theme="6" tint="0.79998168889431442"/>
                </patternFill>
              </fill>
            </x14:dxf>
          </x14:cfRule>
          <xm:sqref>G37</xm:sqref>
        </x14:conditionalFormatting>
        <x14:conditionalFormatting xmlns:xm="http://schemas.microsoft.com/office/excel/2006/main">
          <x14:cfRule type="expression" priority="114" id="{AD5DD166-8C04-4607-9C15-1EC45E419175}">
            <xm:f>AND('（別紙１）省力化計算シート'!$E$37="-",'（別紙１）省力化計算シート'!$D$37&lt;&gt;"")</xm:f>
            <x14:dxf>
              <fill>
                <patternFill>
                  <bgColor theme="6" tint="0.79998168889431442"/>
                </patternFill>
              </fill>
            </x14:dxf>
          </x14:cfRule>
          <xm:sqref>G43:G44</xm:sqref>
        </x14:conditionalFormatting>
        <x14:conditionalFormatting xmlns:xm="http://schemas.microsoft.com/office/excel/2006/main">
          <x14:cfRule type="expression" priority="116" id="{BEC9D8F5-3450-4F03-947B-CCF02A7A1631}">
            <xm:f>AND('（別紙１）省力化計算シート'!$F$37&gt;0,'（別紙１）省力化計算シート'!$D$37&lt;&gt;"")</xm:f>
            <x14:dxf>
              <fill>
                <patternFill>
                  <bgColor theme="4" tint="0.79998168889431442"/>
                </patternFill>
              </fill>
            </x14:dxf>
          </x14:cfRule>
          <x14:cfRule type="expression" priority="115" id="{60616098-7692-49AC-A551-0AC5AEB4F702}">
            <xm:f>AND('（別紙１）省力化計算シート'!$F$37&lt;0,'（別紙１）省力化計算シート'!$D$37&lt;&gt;"")</xm:f>
            <x14:dxf>
              <fill>
                <patternFill>
                  <bgColor theme="6" tint="0.79998168889431442"/>
                </patternFill>
              </fill>
            </x14:dxf>
          </x14:cfRule>
          <xm:sqref>G44</xm:sqref>
        </x14:conditionalFormatting>
        <x14:conditionalFormatting xmlns:xm="http://schemas.microsoft.com/office/excel/2006/main">
          <x14:cfRule type="expression" priority="332" id="{CFED4452-5E3D-4190-99D7-56A0E276BF85}">
            <xm:f>OR('（別紙１）省力化計算シート'!$K$12="新たに追加される作業",AND('（別紙１）省力化計算シート'!$I$12&lt;&gt;"",'（別紙１）省力化計算シート'!$J$12&lt;&gt;"",'（別紙１）省力化計算シート'!$N$12="-"))</xm:f>
            <x14:dxf>
              <fill>
                <patternFill>
                  <bgColor theme="4" tint="0.79998168889431442"/>
                </patternFill>
              </fill>
            </x14:dxf>
          </x14:cfRule>
          <xm:sqref>G53:G54</xm:sqref>
        </x14:conditionalFormatting>
        <x14:conditionalFormatting xmlns:xm="http://schemas.microsoft.com/office/excel/2006/main">
          <x14:cfRule type="expression" priority="333" id="{8FCD08BF-72A5-4FFE-B4E3-E82898BF065B}">
            <xm:f>AND('（別紙１）省力化計算シート'!$N$12&gt;0,'（別紙１）省力化計算シート'!$N$12&lt;&gt;"-")</xm:f>
            <x14:dxf>
              <fill>
                <patternFill>
                  <bgColor theme="4" tint="0.79998168889431442"/>
                </patternFill>
              </fill>
            </x14:dxf>
          </x14:cfRule>
          <x14:cfRule type="expression" priority="334" id="{6E3C55BE-93F0-4B09-92DF-92ABAAFFB79B}">
            <xm:f>AND('（別紙１）省力化計算シート'!$N$12&lt;0,'（別紙１）省力化計算シート'!$N$12&lt;&gt;"-")</xm:f>
            <x14:dxf>
              <fill>
                <patternFill>
                  <bgColor theme="6" tint="0.79998168889431442"/>
                </patternFill>
              </fill>
            </x14:dxf>
          </x14:cfRule>
          <xm:sqref>G54</xm:sqref>
        </x14:conditionalFormatting>
        <x14:conditionalFormatting xmlns:xm="http://schemas.microsoft.com/office/excel/2006/main">
          <x14:cfRule type="expression" priority="295" id="{79C21153-803A-430F-8BE2-2AA29382D8F0}">
            <xm:f>OR('（別紙１）省力化計算シート'!$K$17="新たに追加される作業",AND('（別紙１）省力化計算シート'!$I$17&lt;&gt;"",'（別紙１）省力化計算シート'!$J$17&lt;&gt;"",'（別紙１）省力化計算シート'!$N$17="-"))</xm:f>
            <x14:dxf>
              <fill>
                <patternFill>
                  <bgColor theme="4" tint="0.79998168889431442"/>
                </patternFill>
              </fill>
            </x14:dxf>
          </x14:cfRule>
          <xm:sqref>G60:G61</xm:sqref>
        </x14:conditionalFormatting>
        <x14:conditionalFormatting xmlns:xm="http://schemas.microsoft.com/office/excel/2006/main">
          <x14:cfRule type="expression" priority="297" id="{E88200AA-EF9C-457A-8F31-0DC0B309BDA5}">
            <xm:f>AND('（別紙１）省力化計算シート'!$N$17&lt;0,'（別紙１）省力化計算シート'!$N$17&lt;&gt;"-")</xm:f>
            <x14:dxf>
              <fill>
                <patternFill>
                  <bgColor theme="6" tint="0.79998168889431442"/>
                </patternFill>
              </fill>
            </x14:dxf>
          </x14:cfRule>
          <x14:cfRule type="expression" priority="296" id="{46A5B2F6-CCCA-4AF1-A27E-AF0F7DEB88E2}">
            <xm:f>AND('（別紙１）省力化計算シート'!$N$17&gt;0,'（別紙１）省力化計算シート'!$N$17&lt;&gt;"-")</xm:f>
            <x14:dxf>
              <fill>
                <patternFill>
                  <bgColor theme="4" tint="0.79998168889431442"/>
                </patternFill>
              </fill>
            </x14:dxf>
          </x14:cfRule>
          <xm:sqref>G61</xm:sqref>
        </x14:conditionalFormatting>
        <x14:conditionalFormatting xmlns:xm="http://schemas.microsoft.com/office/excel/2006/main">
          <x14:cfRule type="expression" priority="224" id="{4D696DAC-2501-40AE-8BB1-698C7647E190}">
            <xm:f>OR('（別紙１）省力化計算シート'!$K$22="新たに追加される作業",AND('（別紙１）省力化計算シート'!$I$22&lt;&gt;"",'（別紙１）省力化計算シート'!$J$22&lt;&gt;"",'（別紙１）省力化計算シート'!$N$22="-"))</xm:f>
            <x14:dxf>
              <fill>
                <patternFill>
                  <bgColor theme="4" tint="0.79998168889431442"/>
                </patternFill>
              </fill>
            </x14:dxf>
          </x14:cfRule>
          <xm:sqref>G67:G68</xm:sqref>
        </x14:conditionalFormatting>
        <x14:conditionalFormatting xmlns:xm="http://schemas.microsoft.com/office/excel/2006/main">
          <x14:cfRule type="expression" priority="225" id="{00F0C626-B561-447C-8EFF-0D3CA34F8529}">
            <xm:f>AND('（別紙１）省力化計算シート'!$N$22&gt;0,'（別紙１）省力化計算シート'!$N$22&lt;&gt;"-")</xm:f>
            <x14:dxf>
              <fill>
                <patternFill>
                  <bgColor theme="4" tint="0.79998168889431442"/>
                </patternFill>
              </fill>
            </x14:dxf>
          </x14:cfRule>
          <x14:cfRule type="expression" priority="226" id="{20EFFCB9-217F-4EB0-8C3F-9E4445041500}">
            <xm:f>AND('（別紙１）省力化計算シート'!$N$22&lt;0,'（別紙１）省力化計算シート'!$N$22&lt;&gt;"-")</xm:f>
            <x14:dxf>
              <fill>
                <patternFill>
                  <bgColor theme="6" tint="0.79998168889431442"/>
                </patternFill>
              </fill>
            </x14:dxf>
          </x14:cfRule>
          <xm:sqref>G68</xm:sqref>
        </x14:conditionalFormatting>
        <x14:conditionalFormatting xmlns:xm="http://schemas.microsoft.com/office/excel/2006/main">
          <x14:cfRule type="expression" priority="78" id="{DF5FD7AA-CF2E-426D-A311-CCF046E8C9D7}">
            <xm:f>OR('（別紙１）省力化計算シート'!$K$27="新たに追加される作業",AND('（別紙１）省力化計算シート'!$I$27&lt;&gt;"",'（別紙１）省力化計算シート'!$J$27&lt;&gt;"",'（別紙１）省力化計算シート'!$N$27="-"))</xm:f>
            <x14:dxf>
              <fill>
                <patternFill>
                  <bgColor theme="4" tint="0.79998168889431442"/>
                </patternFill>
              </fill>
            </x14:dxf>
          </x14:cfRule>
          <xm:sqref>G74:G75</xm:sqref>
        </x14:conditionalFormatting>
        <x14:conditionalFormatting xmlns:xm="http://schemas.microsoft.com/office/excel/2006/main">
          <x14:cfRule type="expression" priority="79" id="{61603F32-9BE0-4350-8CBC-5C1E22B00347}">
            <xm:f>AND('（別紙１）省力化計算シート'!$N$27&gt;0,'（別紙１）省力化計算シート'!$N$27&lt;&gt;"-")</xm:f>
            <x14:dxf>
              <fill>
                <patternFill>
                  <bgColor theme="4" tint="0.79998168889431442"/>
                </patternFill>
              </fill>
            </x14:dxf>
          </x14:cfRule>
          <x14:cfRule type="expression" priority="80" id="{5D5D51D5-7710-450C-993A-0D5E9CA806E9}">
            <xm:f>AND('（別紙１）省力化計算シート'!$N$27&lt;0,'（別紙１）省力化計算シート'!$N$27&lt;&gt;"-")</xm:f>
            <x14:dxf>
              <fill>
                <patternFill>
                  <bgColor theme="6" tint="0.79998168889431442"/>
                </patternFill>
              </fill>
            </x14:dxf>
          </x14:cfRule>
          <xm:sqref>G75</xm:sqref>
        </x14:conditionalFormatting>
        <x14:conditionalFormatting xmlns:xm="http://schemas.microsoft.com/office/excel/2006/main">
          <x14:cfRule type="expression" priority="43" id="{F4759BC4-D15E-499F-9E38-E1E648A5402D}">
            <xm:f>OR('（別紙１）省力化計算シート'!$K$32="新たに追加される作業",AND('（別紙１）省力化計算シート'!$I$32&lt;&gt;"",'（別紙１）省力化計算シート'!$J$32&lt;&gt;"",'（別紙１）省力化計算シート'!$N$32="-"))</xm:f>
            <x14:dxf>
              <fill>
                <patternFill>
                  <bgColor theme="4" tint="0.79998168889431442"/>
                </patternFill>
              </fill>
            </x14:dxf>
          </x14:cfRule>
          <xm:sqref>G81:G82</xm:sqref>
        </x14:conditionalFormatting>
        <x14:conditionalFormatting xmlns:xm="http://schemas.microsoft.com/office/excel/2006/main">
          <x14:cfRule type="expression" priority="45" id="{BB5B63D1-1504-41BA-B831-F534ABF8EEDA}">
            <xm:f>AND('（別紙１）省力化計算シート'!$N$32&lt;0,'（別紙１）省力化計算シート'!$N$32&lt;&gt;"-")</xm:f>
            <x14:dxf>
              <fill>
                <patternFill>
                  <bgColor theme="6" tint="0.79998168889431442"/>
                </patternFill>
              </fill>
            </x14:dxf>
          </x14:cfRule>
          <x14:cfRule type="expression" priority="44" id="{9CA5AFEC-5F30-4BA3-9970-0D46D5FFE799}">
            <xm:f>AND('（別紙１）省力化計算シート'!$N$32&gt;0,'（別紙１）省力化計算シート'!$N$32&lt;&gt;"-")</xm:f>
            <x14:dxf>
              <fill>
                <patternFill>
                  <bgColor theme="4" tint="0.79998168889431442"/>
                </patternFill>
              </fill>
            </x14:dxf>
          </x14:cfRule>
          <xm:sqref>G82</xm:sqref>
        </x14:conditionalFormatting>
        <x14:conditionalFormatting xmlns:xm="http://schemas.microsoft.com/office/excel/2006/main">
          <x14:cfRule type="expression" priority="6" id="{C5C2C3FE-AB3B-41ED-BF29-B3922EA8B369}">
            <xm:f>OR('（別紙１）省力化計算シート'!$K$37="新たに追加される作業",AND('（別紙１）省力化計算シート'!$I$37&lt;&gt;"",'（別紙１）省力化計算シート'!$J$37&lt;&gt;"",'（別紙１）省力化計算シート'!$N$37="-"))</xm:f>
            <x14:dxf>
              <fill>
                <patternFill>
                  <bgColor theme="4" tint="0.79998168889431442"/>
                </patternFill>
              </fill>
            </x14:dxf>
          </x14:cfRule>
          <xm:sqref>G88:G89</xm:sqref>
        </x14:conditionalFormatting>
        <x14:conditionalFormatting xmlns:xm="http://schemas.microsoft.com/office/excel/2006/main">
          <x14:cfRule type="expression" priority="7" id="{0CB9C07E-726A-4B4C-B4F6-3B772E45BD5A}">
            <xm:f>AND('（別紙１）省力化計算シート'!$N$37&gt;0,'（別紙１）省力化計算シート'!$N$37&lt;&gt;"-")</xm:f>
            <x14:dxf>
              <fill>
                <patternFill>
                  <bgColor theme="4" tint="0.79998168889431442"/>
                </patternFill>
              </fill>
            </x14:dxf>
          </x14:cfRule>
          <x14:cfRule type="expression" priority="8" id="{75DE057A-8E52-4DFE-AFAF-D34EF52B9061}">
            <xm:f>AND('（別紙１）省力化計算シート'!$N$37&lt;0,'（別紙１）省力化計算シート'!$N$37&lt;&gt;"-")</xm:f>
            <x14:dxf>
              <fill>
                <patternFill>
                  <bgColor theme="6" tint="0.79998168889431442"/>
                </patternFill>
              </fill>
            </x14:dxf>
          </x14:cfRule>
          <xm:sqref>G89</xm:sqref>
        </x14:conditionalFormatting>
        <x14:conditionalFormatting xmlns:xm="http://schemas.microsoft.com/office/excel/2006/main">
          <x14:cfRule type="expression" priority="441" id="{DC5878D5-D769-428D-8765-3D14FD9DEC91}">
            <xm:f>AND('（別紙１）省力化計算シート'!$C$12&lt;&gt;"",'（別紙１）省力化計算シート'!$C$13="")</xm:f>
            <x14:dxf>
              <font>
                <color theme="0"/>
              </font>
              <border>
                <left style="thin">
                  <color auto="1"/>
                </left>
                <right/>
                <top/>
                <bottom/>
                <vertical/>
                <horizontal/>
              </border>
            </x14:dxf>
          </x14:cfRule>
          <x14:cfRule type="expression" priority="440" id="{024E3F29-FCE8-411A-8233-2487DA7DBD3D}">
            <xm:f>'（別紙１）省力化計算シート'!$C$12=""</xm:f>
            <x14:dxf>
              <font>
                <color theme="0"/>
              </font>
              <border>
                <top/>
                <bottom/>
                <vertical/>
                <horizontal/>
              </border>
            </x14:dxf>
          </x14:cfRule>
          <x14:cfRule type="expression" priority="442" id="{B67B07B1-AE2B-4D2A-95E4-BBC907134BFB}">
            <xm:f>AND('（別紙１）省力化計算シート'!$C$12="",'（別紙１）省力化計算シート'!$C$13&lt;&gt;"")</xm:f>
            <x14:dxf>
              <font>
                <color theme="0"/>
              </font>
              <border>
                <left/>
                <right style="thin">
                  <color auto="1"/>
                </right>
                <top/>
                <bottom/>
                <vertical/>
                <horizontal/>
              </border>
            </x14:dxf>
          </x14:cfRule>
          <xm:sqref>I7:I12</xm:sqref>
        </x14:conditionalFormatting>
        <x14:conditionalFormatting xmlns:xm="http://schemas.microsoft.com/office/excel/2006/main">
          <x14:cfRule type="expression" priority="404" id="{2E449AED-7A1F-4C6B-97AF-358D8E246CC5}">
            <xm:f>AND('（別紙１）省力化計算シート'!$C$17="",'（別紙１）省力化計算シート'!$C$18&lt;&gt;"")</xm:f>
            <x14:dxf>
              <font>
                <color theme="0"/>
              </font>
              <border>
                <left/>
                <right style="thin">
                  <color auto="1"/>
                </right>
                <top/>
                <bottom/>
                <vertical/>
                <horizontal/>
              </border>
            </x14:dxf>
          </x14:cfRule>
          <x14:cfRule type="expression" priority="403" id="{531596BA-63C6-44EF-AC61-E092D62D895B}">
            <xm:f>AND('（別紙１）省力化計算シート'!$C$17&lt;&gt;"",'（別紙１）省力化計算シート'!$C$18="")</xm:f>
            <x14:dxf>
              <font>
                <color theme="0"/>
              </font>
              <border>
                <left style="thin">
                  <color auto="1"/>
                </left>
                <right/>
                <top/>
                <bottom/>
                <vertical/>
                <horizontal/>
              </border>
            </x14:dxf>
          </x14:cfRule>
          <x14:cfRule type="expression" priority="402" id="{5579333F-365C-47FB-99F3-5166131D60B1}">
            <xm:f>'（別紙１）省力化計算シート'!$C$17=""</xm:f>
            <x14:dxf>
              <font>
                <color theme="0"/>
              </font>
              <border>
                <top/>
                <bottom/>
                <vertical/>
                <horizontal/>
              </border>
            </x14:dxf>
          </x14:cfRule>
          <xm:sqref>I14:I19</xm:sqref>
        </x14:conditionalFormatting>
        <x14:conditionalFormatting xmlns:xm="http://schemas.microsoft.com/office/excel/2006/main">
          <x14:cfRule type="expression" priority="280" id="{B7A5AD00-B86D-42ED-9DE5-A9F99B22A1BC}">
            <xm:f>AND('（別紙１）省力化計算シート'!$C$22="",'（別紙１）省力化計算シート'!$C$23&lt;&gt;"")</xm:f>
            <x14:dxf>
              <font>
                <color theme="0"/>
              </font>
              <border>
                <left/>
                <right style="thin">
                  <color auto="1"/>
                </right>
                <top/>
                <bottom/>
                <vertical/>
                <horizontal/>
              </border>
            </x14:dxf>
          </x14:cfRule>
          <x14:cfRule type="expression" priority="279" id="{4729957B-41D9-444F-833A-8640A018D09A}">
            <xm:f>AND('（別紙１）省力化計算シート'!$C$22&lt;&gt;"",'（別紙１）省力化計算シート'!$C$23="")</xm:f>
            <x14:dxf>
              <font>
                <color theme="0"/>
              </font>
              <border>
                <left style="thin">
                  <color auto="1"/>
                </left>
                <right/>
                <top/>
                <bottom/>
                <vertical/>
                <horizontal/>
              </border>
            </x14:dxf>
          </x14:cfRule>
          <x14:cfRule type="expression" priority="278" id="{3A7047B9-A9E5-48A3-9C85-E8C176E4B0D8}">
            <xm:f>'（別紙１）省力化計算シート'!$C$22=""</xm:f>
            <x14:dxf>
              <font>
                <color theme="0"/>
              </font>
              <border>
                <top/>
                <bottom/>
                <vertical/>
                <horizontal/>
              </border>
            </x14:dxf>
          </x14:cfRule>
          <xm:sqref>I21:I26</xm:sqref>
        </x14:conditionalFormatting>
        <x14:conditionalFormatting xmlns:xm="http://schemas.microsoft.com/office/excel/2006/main">
          <x14:cfRule type="expression" priority="206" id="{26DBDE25-E80F-4808-8C50-2016687C2DB2}">
            <xm:f>AND('（別紙１）省力化計算シート'!$C$27&lt;&gt;"",'（別紙１）省力化計算シート'!$C$28="")</xm:f>
            <x14:dxf>
              <font>
                <color theme="0"/>
              </font>
              <border>
                <left style="thin">
                  <color auto="1"/>
                </left>
                <right/>
                <top/>
                <bottom/>
                <vertical/>
                <horizontal/>
              </border>
            </x14:dxf>
          </x14:cfRule>
          <x14:cfRule type="expression" priority="205" id="{3B37A05B-15AA-42F4-9A1F-684F15744396}">
            <xm:f>'（別紙１）省力化計算シート'!$C$27=""</xm:f>
            <x14:dxf>
              <font>
                <color theme="0"/>
              </font>
              <border>
                <top/>
                <bottom/>
                <vertical/>
                <horizontal/>
              </border>
            </x14:dxf>
          </x14:cfRule>
          <x14:cfRule type="expression" priority="207" id="{438BF553-6A51-407D-A7C0-A1064B1F671F}">
            <xm:f>AND('（別紙１）省力化計算シート'!$C$27="",'（別紙１）省力化計算シート'!$C$28&lt;&gt;"")</xm:f>
            <x14:dxf>
              <font>
                <color theme="0"/>
              </font>
              <border>
                <left/>
                <right style="thin">
                  <color auto="1"/>
                </right>
                <top/>
                <bottom/>
                <vertical/>
                <horizontal/>
              </border>
            </x14:dxf>
          </x14:cfRule>
          <xm:sqref>I28:I33</xm:sqref>
        </x14:conditionalFormatting>
        <x14:conditionalFormatting xmlns:xm="http://schemas.microsoft.com/office/excel/2006/main">
          <x14:cfRule type="expression" priority="171" id="{D69BD6D8-7296-4FDE-AB52-46C8A80BEEE2}">
            <xm:f>AND('（別紙１）省力化計算シート'!$C$32="",'（別紙１）省力化計算シート'!$C$33&lt;&gt;"")</xm:f>
            <x14:dxf>
              <font>
                <color theme="0"/>
              </font>
              <border>
                <left/>
                <right style="thin">
                  <color auto="1"/>
                </right>
                <top/>
                <bottom/>
                <vertical/>
                <horizontal/>
              </border>
            </x14:dxf>
          </x14:cfRule>
          <x14:cfRule type="expression" priority="169" id="{CFF2E22D-C9A2-45F5-8C65-DAF6BC73E653}">
            <xm:f>'（別紙１）省力化計算シート'!$C$32=""</xm:f>
            <x14:dxf>
              <font>
                <color theme="0"/>
              </font>
              <border>
                <top/>
                <bottom/>
                <vertical/>
                <horizontal/>
              </border>
            </x14:dxf>
          </x14:cfRule>
          <x14:cfRule type="expression" priority="170" id="{1B07C278-3584-4038-A91B-D506FB7BF873}">
            <xm:f>AND('（別紙１）省力化計算シート'!$C$32&lt;&gt;"",'（別紙１）省力化計算シート'!$C$33="")</xm:f>
            <x14:dxf>
              <font>
                <color theme="0"/>
              </font>
              <border>
                <left style="thin">
                  <color auto="1"/>
                </left>
                <right/>
                <top/>
                <bottom/>
                <vertical/>
                <horizontal/>
              </border>
            </x14:dxf>
          </x14:cfRule>
          <xm:sqref>I35:I40</xm:sqref>
        </x14:conditionalFormatting>
        <x14:conditionalFormatting xmlns:xm="http://schemas.microsoft.com/office/excel/2006/main">
          <x14:cfRule type="expression" priority="135" id="{B3A03280-698C-4211-B48F-B0BD096D2B2D}">
            <xm:f>AND('（別紙１）省力化計算シート'!$C$37="",'（別紙１）省力化計算シート'!$C$38&lt;&gt;"")</xm:f>
            <x14:dxf>
              <font>
                <color theme="0"/>
              </font>
              <border>
                <left/>
                <right style="thin">
                  <color auto="1"/>
                </right>
                <top/>
                <bottom/>
                <vertical/>
                <horizontal/>
              </border>
            </x14:dxf>
          </x14:cfRule>
          <x14:cfRule type="expression" priority="133" id="{57839D1C-E7E6-4A58-A677-110B7487BFDF}">
            <xm:f>'（別紙１）省力化計算シート'!$C$37=""</xm:f>
            <x14:dxf>
              <font>
                <color theme="0"/>
              </font>
              <border>
                <top/>
                <bottom/>
                <vertical/>
                <horizontal/>
              </border>
            </x14:dxf>
          </x14:cfRule>
          <x14:cfRule type="expression" priority="134" id="{E9A6A070-C6DB-4CA7-8C79-C243CAB0B483}">
            <xm:f>AND('（別紙１）省力化計算シート'!$C$37&lt;&gt;"",'（別紙１）省力化計算シート'!$C$38="")</xm:f>
            <x14:dxf>
              <font>
                <color theme="0"/>
              </font>
              <border>
                <left style="thin">
                  <color auto="1"/>
                </left>
                <right/>
                <top/>
                <bottom/>
                <vertical/>
                <horizontal/>
              </border>
            </x14:dxf>
          </x14:cfRule>
          <xm:sqref>I42:I47</xm:sqref>
        </x14:conditionalFormatting>
        <x14:conditionalFormatting xmlns:xm="http://schemas.microsoft.com/office/excel/2006/main">
          <x14:cfRule type="expression" priority="366" id="{191D0E49-EAFA-4D91-BCC7-FF583AD0C2BB}">
            <xm:f>'（別紙１）省力化計算シート'!$I$12=""</xm:f>
            <x14:dxf>
              <font>
                <color theme="0"/>
              </font>
              <border>
                <top/>
                <bottom/>
                <vertical/>
                <horizontal/>
              </border>
            </x14:dxf>
          </x14:cfRule>
          <x14:cfRule type="expression" priority="367" id="{1D3118DB-AF0D-4375-91A5-4FAAC579D210}">
            <xm:f>AND('（別紙１）省力化計算シート'!$I$12&lt;&gt;"",'（別紙１）省力化計算シート'!$I$13="")</xm:f>
            <x14:dxf>
              <font>
                <color theme="0"/>
              </font>
              <border>
                <left style="thin">
                  <color auto="1"/>
                </left>
                <right/>
                <top/>
                <bottom/>
                <vertical/>
                <horizontal/>
              </border>
            </x14:dxf>
          </x14:cfRule>
          <x14:cfRule type="expression" priority="368" id="{DBD723F3-ADF0-48F2-A188-4DE01A052E6A}">
            <xm:f>AND('（別紙１）省力化計算シート'!$I$12="",'（別紙１）省力化計算シート'!$I$13&lt;&gt;"")</xm:f>
            <x14:dxf>
              <font>
                <color theme="0"/>
              </font>
              <border>
                <left/>
                <right style="thin">
                  <color auto="1"/>
                </right>
                <top/>
                <bottom/>
                <vertical/>
                <horizontal/>
              </border>
            </x14:dxf>
          </x14:cfRule>
          <xm:sqref>I52:I57</xm:sqref>
        </x14:conditionalFormatting>
        <x14:conditionalFormatting xmlns:xm="http://schemas.microsoft.com/office/excel/2006/main">
          <x14:cfRule type="expression" priority="317" id="{6F2199D1-7F71-4F04-9388-684552638D12}">
            <xm:f>AND('（別紙１）省力化計算シート'!$I$17="",'（別紙１）省力化計算シート'!$I$18&lt;&gt;"")</xm:f>
            <x14:dxf>
              <font>
                <color theme="0"/>
              </font>
              <border>
                <left/>
                <right style="thin">
                  <color auto="1"/>
                </right>
                <top/>
                <bottom/>
                <vertical/>
                <horizontal/>
              </border>
            </x14:dxf>
          </x14:cfRule>
          <x14:cfRule type="expression" priority="316" id="{71B29F91-13EC-4B4D-B2B3-C8AF3D71627C}">
            <xm:f>AND('（別紙１）省力化計算シート'!$I$17&lt;&gt;"",'（別紙１）省力化計算シート'!$I$18="")</xm:f>
            <x14:dxf>
              <font>
                <color theme="0"/>
              </font>
              <border>
                <left style="thin">
                  <color auto="1"/>
                </left>
                <right/>
                <top/>
                <bottom/>
                <vertical/>
                <horizontal/>
              </border>
            </x14:dxf>
          </x14:cfRule>
          <x14:cfRule type="expression" priority="315" id="{C93EF3ED-7F0A-4101-A4C4-077EE01D60FA}">
            <xm:f>'（別紙１）省力化計算シート'!$I$17=""</xm:f>
            <x14:dxf>
              <font>
                <color theme="0"/>
              </font>
              <border>
                <top/>
                <bottom/>
                <vertical/>
                <horizontal/>
              </border>
            </x14:dxf>
          </x14:cfRule>
          <xm:sqref>I59:I64</xm:sqref>
        </x14:conditionalFormatting>
        <x14:conditionalFormatting xmlns:xm="http://schemas.microsoft.com/office/excel/2006/main">
          <x14:cfRule type="expression" priority="242" id="{F90D83A4-0690-43A8-93C2-A7553416CCAF}">
            <xm:f>'（別紙１）省力化計算シート'!$I$22=""</xm:f>
            <x14:dxf>
              <font>
                <color theme="0"/>
              </font>
              <border>
                <top/>
                <bottom/>
                <vertical/>
                <horizontal/>
              </border>
            </x14:dxf>
          </x14:cfRule>
          <x14:cfRule type="expression" priority="243" id="{21B3DA55-503A-4814-847D-5364F6662017}">
            <xm:f>AND('（別紙１）省力化計算シート'!$I$22&lt;&gt;"",'（別紙１）省力化計算シート'!$I$23="")</xm:f>
            <x14:dxf>
              <font>
                <color theme="0"/>
              </font>
              <border>
                <left style="thin">
                  <color auto="1"/>
                </left>
                <right/>
                <top/>
                <bottom/>
                <vertical/>
                <horizontal/>
              </border>
            </x14:dxf>
          </x14:cfRule>
          <x14:cfRule type="expression" priority="244" id="{AEBCD7E5-2BB5-4FEB-BC8F-8EB337A3A79C}">
            <xm:f>AND('（別紙１）省力化計算シート'!$I$22="",'（別紙１）省力化計算シート'!$I$23&lt;&gt;"")</xm:f>
            <x14:dxf>
              <font>
                <color theme="0"/>
              </font>
              <border>
                <left/>
                <right style="thin">
                  <color auto="1"/>
                </right>
                <top/>
                <bottom/>
                <vertical/>
                <horizontal/>
              </border>
            </x14:dxf>
          </x14:cfRule>
          <xm:sqref>I66:I71</xm:sqref>
        </x14:conditionalFormatting>
        <x14:conditionalFormatting xmlns:xm="http://schemas.microsoft.com/office/excel/2006/main">
          <x14:cfRule type="expression" priority="99" id="{3232B590-6C58-470D-B413-072BA4001BE8}">
            <xm:f>AND('（別紙１）省力化計算シート'!$I$27="",'（別紙１）省力化計算シート'!$I$28&lt;&gt;"")</xm:f>
            <x14:dxf>
              <font>
                <color theme="0"/>
              </font>
              <border>
                <left/>
                <right style="thin">
                  <color auto="1"/>
                </right>
                <top/>
                <bottom/>
                <vertical/>
                <horizontal/>
              </border>
            </x14:dxf>
          </x14:cfRule>
          <x14:cfRule type="expression" priority="98" id="{FCC170E1-7E87-4114-A26A-AB18C18899F4}">
            <xm:f>AND('（別紙１）省力化計算シート'!$I$27&lt;&gt;"",'（別紙１）省力化計算シート'!$I$28="")</xm:f>
            <x14:dxf>
              <font>
                <color theme="0"/>
              </font>
              <border>
                <left style="thin">
                  <color auto="1"/>
                </left>
                <right/>
                <top/>
                <bottom/>
                <vertical/>
                <horizontal/>
              </border>
            </x14:dxf>
          </x14:cfRule>
          <x14:cfRule type="expression" priority="97" id="{39741D3C-766B-4AA9-A775-65C9E3944A68}">
            <xm:f>'（別紙１）省力化計算シート'!$I$27=""</xm:f>
            <x14:dxf>
              <font>
                <color theme="0"/>
              </font>
              <border>
                <top/>
                <bottom/>
                <vertical/>
                <horizontal/>
              </border>
            </x14:dxf>
          </x14:cfRule>
          <xm:sqref>I73:I78</xm:sqref>
        </x14:conditionalFormatting>
        <x14:conditionalFormatting xmlns:xm="http://schemas.microsoft.com/office/excel/2006/main">
          <x14:cfRule type="expression" priority="63" id="{B8D94268-3674-4622-87D7-9C2E67CE9059}">
            <xm:f>AND('（別紙１）省力化計算シート'!$I$32="",'（別紙１）省力化計算シート'!$I$33&lt;&gt;"")</xm:f>
            <x14:dxf>
              <font>
                <color theme="0"/>
              </font>
              <border>
                <left/>
                <right style="thin">
                  <color auto="1"/>
                </right>
                <top/>
                <bottom/>
                <vertical/>
                <horizontal/>
              </border>
            </x14:dxf>
          </x14:cfRule>
          <x14:cfRule type="expression" priority="61" id="{36D3235A-6150-4E0F-AFD0-D36B40FAAEF4}">
            <xm:f>'（別紙１）省力化計算シート'!$I$32=""</xm:f>
            <x14:dxf>
              <font>
                <color theme="0"/>
              </font>
              <border>
                <top/>
                <bottom/>
                <vertical/>
                <horizontal/>
              </border>
            </x14:dxf>
          </x14:cfRule>
          <x14:cfRule type="expression" priority="62" id="{FE1CA838-6D61-4DC1-9C7E-E6EE01940B56}">
            <xm:f>AND('（別紙１）省力化計算シート'!$I$32&lt;&gt;"",'（別紙１）省力化計算シート'!$I$33="")</xm:f>
            <x14:dxf>
              <font>
                <color theme="0"/>
              </font>
              <border>
                <left style="thin">
                  <color auto="1"/>
                </left>
                <right/>
                <top/>
                <bottom/>
                <vertical/>
                <horizontal/>
              </border>
            </x14:dxf>
          </x14:cfRule>
          <xm:sqref>I80:I85</xm:sqref>
        </x14:conditionalFormatting>
        <x14:conditionalFormatting xmlns:xm="http://schemas.microsoft.com/office/excel/2006/main">
          <x14:cfRule type="expression" priority="25" id="{DE1A1C4A-1DB6-404A-BEAA-6464DB888D4A}">
            <xm:f>'（別紙１）省力化計算シート'!$I$37=""</xm:f>
            <x14:dxf>
              <font>
                <color theme="0"/>
              </font>
              <border>
                <top/>
                <bottom/>
                <vertical/>
                <horizontal/>
              </border>
            </x14:dxf>
          </x14:cfRule>
          <x14:cfRule type="expression" priority="27" id="{E77A8872-B24D-43D1-9514-8A24445BB248}">
            <xm:f>AND('（別紙１）省力化計算シート'!$I$37="",'（別紙１）省力化計算シート'!$I$38&lt;&gt;"")</xm:f>
            <x14:dxf>
              <font>
                <color theme="0"/>
              </font>
              <border>
                <left/>
                <right style="thin">
                  <color auto="1"/>
                </right>
                <top/>
                <bottom/>
                <vertical/>
                <horizontal/>
              </border>
            </x14:dxf>
          </x14:cfRule>
          <x14:cfRule type="expression" priority="26" id="{81D44C3E-ED86-4C09-99E3-6D992C6C1144}">
            <xm:f>AND('（別紙１）省力化計算シート'!$I$37&lt;&gt;"",'（別紙１）省力化計算シート'!$I$38="")</xm:f>
            <x14:dxf>
              <font>
                <color theme="0"/>
              </font>
              <border>
                <left style="thin">
                  <color auto="1"/>
                </left>
                <right/>
                <top/>
                <bottom/>
                <vertical/>
                <horizontal/>
              </border>
            </x14:dxf>
          </x14:cfRule>
          <xm:sqref>I87:I92</xm:sqref>
        </x14:conditionalFormatting>
        <x14:conditionalFormatting xmlns:xm="http://schemas.microsoft.com/office/excel/2006/main">
          <x14:cfRule type="expression" priority="422" id="{C7124446-AAF1-4A44-824B-6F29753351A4}">
            <xm:f>'（別紙１）省力化計算シート'!$C$13=""</xm:f>
            <x14:dxf>
              <font>
                <color theme="0"/>
              </font>
              <fill>
                <patternFill>
                  <bgColor theme="0"/>
                </patternFill>
              </fill>
              <border>
                <left/>
                <right/>
                <top/>
                <bottom/>
                <vertical/>
                <horizontal/>
              </border>
            </x14:dxf>
          </x14:cfRule>
          <xm:sqref>J7:L12</xm:sqref>
        </x14:conditionalFormatting>
        <x14:conditionalFormatting xmlns:xm="http://schemas.microsoft.com/office/excel/2006/main">
          <x14:cfRule type="expression" priority="386" id="{2A2B3E1A-1E9E-49A0-A200-7647567F331B}">
            <xm:f>'（別紙１）省力化計算シート'!$C$18=""</xm:f>
            <x14:dxf>
              <font>
                <color theme="0"/>
              </font>
              <fill>
                <patternFill>
                  <bgColor theme="0"/>
                </patternFill>
              </fill>
              <border>
                <left/>
                <right/>
                <top/>
                <bottom/>
                <vertical/>
                <horizontal/>
              </border>
            </x14:dxf>
          </x14:cfRule>
          <xm:sqref>J14:L19</xm:sqref>
        </x14:conditionalFormatting>
        <x14:conditionalFormatting xmlns:xm="http://schemas.microsoft.com/office/excel/2006/main">
          <x14:cfRule type="expression" priority="262" id="{CE18D3A5-D0B6-4A24-A1DF-2C530CE2E5CD}">
            <xm:f>'（別紙１）省力化計算シート'!$C$23=""</xm:f>
            <x14:dxf>
              <font>
                <color theme="0"/>
              </font>
              <fill>
                <patternFill>
                  <bgColor theme="0"/>
                </patternFill>
              </fill>
              <border>
                <left/>
                <right/>
                <top/>
                <bottom/>
                <vertical/>
                <horizontal/>
              </border>
            </x14:dxf>
          </x14:cfRule>
          <xm:sqref>J21:L26</xm:sqref>
        </x14:conditionalFormatting>
        <x14:conditionalFormatting xmlns:xm="http://schemas.microsoft.com/office/excel/2006/main">
          <x14:cfRule type="expression" priority="189" id="{51D24A58-CDDA-4F83-B24D-6F6E868DAEA8}">
            <xm:f>'（別紙１）省力化計算シート'!$C$28=""</xm:f>
            <x14:dxf>
              <font>
                <color theme="0"/>
              </font>
              <fill>
                <patternFill>
                  <bgColor theme="0"/>
                </patternFill>
              </fill>
              <border>
                <left/>
                <right/>
                <top/>
                <bottom/>
                <vertical/>
                <horizontal/>
              </border>
            </x14:dxf>
          </x14:cfRule>
          <xm:sqref>J28:L33</xm:sqref>
        </x14:conditionalFormatting>
        <x14:conditionalFormatting xmlns:xm="http://schemas.microsoft.com/office/excel/2006/main">
          <x14:cfRule type="expression" priority="153" id="{D8539366-820B-451B-9203-3DDC1879F7B7}">
            <xm:f>'（別紙１）省力化計算シート'!$C$33=""</xm:f>
            <x14:dxf>
              <font>
                <color theme="0"/>
              </font>
              <fill>
                <patternFill>
                  <bgColor theme="0"/>
                </patternFill>
              </fill>
              <border>
                <left/>
                <right/>
                <top/>
                <bottom/>
                <vertical/>
                <horizontal/>
              </border>
            </x14:dxf>
          </x14:cfRule>
          <xm:sqref>J35:L40</xm:sqref>
        </x14:conditionalFormatting>
        <x14:conditionalFormatting xmlns:xm="http://schemas.microsoft.com/office/excel/2006/main">
          <x14:cfRule type="expression" priority="117" id="{05AEC777-3FEB-4666-9305-63DDD36EA31C}">
            <xm:f>'（別紙１）省力化計算シート'!$C$38=""</xm:f>
            <x14:dxf>
              <font>
                <color theme="0"/>
              </font>
              <fill>
                <patternFill>
                  <bgColor theme="0"/>
                </patternFill>
              </fill>
              <border>
                <left/>
                <right/>
                <top/>
                <bottom/>
                <vertical/>
                <horizontal/>
              </border>
            </x14:dxf>
          </x14:cfRule>
          <xm:sqref>J42:L47</xm:sqref>
        </x14:conditionalFormatting>
        <x14:conditionalFormatting xmlns:xm="http://schemas.microsoft.com/office/excel/2006/main">
          <x14:cfRule type="expression" priority="335" id="{7A0D01C5-6140-4307-8468-EB2A2A68A254}">
            <xm:f>'（別紙１）省力化計算シート'!$I$13=""</xm:f>
            <x14:dxf>
              <font>
                <color theme="0"/>
              </font>
              <fill>
                <patternFill>
                  <bgColor theme="0"/>
                </patternFill>
              </fill>
              <border>
                <left/>
                <right/>
                <top/>
                <bottom/>
                <vertical/>
                <horizontal/>
              </border>
            </x14:dxf>
          </x14:cfRule>
          <xm:sqref>J52:L57</xm:sqref>
        </x14:conditionalFormatting>
        <x14:conditionalFormatting xmlns:xm="http://schemas.microsoft.com/office/excel/2006/main">
          <x14:cfRule type="expression" priority="298" id="{BD99BDC2-4E34-4CB2-A47C-F4586DC4EE97}">
            <xm:f>'（別紙１）省力化計算シート'!$I$18=""</xm:f>
            <x14:dxf>
              <font>
                <color theme="0"/>
              </font>
              <fill>
                <patternFill>
                  <bgColor theme="0"/>
                </patternFill>
              </fill>
              <border>
                <left/>
                <right/>
                <top/>
                <bottom/>
                <vertical/>
                <horizontal/>
              </border>
            </x14:dxf>
          </x14:cfRule>
          <xm:sqref>J59:L64</xm:sqref>
        </x14:conditionalFormatting>
        <x14:conditionalFormatting xmlns:xm="http://schemas.microsoft.com/office/excel/2006/main">
          <x14:cfRule type="expression" priority="227" id="{E4E6B504-DB1E-439B-A1CE-A49C3BD00449}">
            <xm:f>'（別紙１）省力化計算シート'!$I$23=""</xm:f>
            <x14:dxf>
              <font>
                <color theme="0"/>
              </font>
              <fill>
                <patternFill>
                  <bgColor theme="0"/>
                </patternFill>
              </fill>
              <border>
                <left/>
                <right/>
                <top/>
                <bottom/>
                <vertical/>
                <horizontal/>
              </border>
            </x14:dxf>
          </x14:cfRule>
          <xm:sqref>J66:L71</xm:sqref>
        </x14:conditionalFormatting>
        <x14:conditionalFormatting xmlns:xm="http://schemas.microsoft.com/office/excel/2006/main">
          <x14:cfRule type="expression" priority="81" id="{318CBAEA-BB9E-4D8D-AAB3-4563C6184E6A}">
            <xm:f>'（別紙１）省力化計算シート'!$I$28=""</xm:f>
            <x14:dxf>
              <font>
                <color theme="0"/>
              </font>
              <fill>
                <patternFill>
                  <bgColor theme="0"/>
                </patternFill>
              </fill>
              <border>
                <left/>
                <right/>
                <top/>
                <bottom/>
                <vertical/>
                <horizontal/>
              </border>
            </x14:dxf>
          </x14:cfRule>
          <xm:sqref>J73:L78</xm:sqref>
        </x14:conditionalFormatting>
        <x14:conditionalFormatting xmlns:xm="http://schemas.microsoft.com/office/excel/2006/main">
          <x14:cfRule type="expression" priority="46" id="{6DDB48B2-4E6B-4495-A857-23FDD58920D8}">
            <xm:f>'（別紙１）省力化計算シート'!$I$33=""</xm:f>
            <x14:dxf>
              <font>
                <color theme="0"/>
              </font>
              <fill>
                <patternFill>
                  <bgColor theme="0"/>
                </patternFill>
              </fill>
              <border>
                <left/>
                <right/>
                <top/>
                <bottom/>
                <vertical/>
                <horizontal/>
              </border>
            </x14:dxf>
          </x14:cfRule>
          <xm:sqref>J80:L85</xm:sqref>
        </x14:conditionalFormatting>
        <x14:conditionalFormatting xmlns:xm="http://schemas.microsoft.com/office/excel/2006/main">
          <x14:cfRule type="expression" priority="9" id="{C1F45E84-08DE-4C88-9131-A1F259D6CE86}">
            <xm:f>'（別紙１）省力化計算シート'!$I$38=""</xm:f>
            <x14:dxf>
              <font>
                <color theme="0"/>
              </font>
              <fill>
                <patternFill>
                  <bgColor theme="0"/>
                </patternFill>
              </fill>
              <border>
                <left/>
                <right/>
                <top/>
                <bottom/>
                <vertical/>
                <horizontal/>
              </border>
            </x14:dxf>
          </x14:cfRule>
          <xm:sqref>J87:L92</xm:sqref>
        </x14:conditionalFormatting>
        <x14:conditionalFormatting xmlns:xm="http://schemas.microsoft.com/office/excel/2006/main">
          <x14:cfRule type="expression" priority="424" id="{3495ED7B-FE91-4030-BDD2-EAC60AC12022}">
            <xm:f>AND('（別紙１）省力化計算シート'!$E$13="-",'（別紙１）省力化計算シート'!$D$13&lt;&gt;"")</xm:f>
            <x14:dxf>
              <fill>
                <patternFill>
                  <bgColor theme="6" tint="0.79998168889431442"/>
                </patternFill>
              </fill>
            </x14:dxf>
          </x14:cfRule>
          <xm:sqref>K8:K9</xm:sqref>
        </x14:conditionalFormatting>
        <x14:conditionalFormatting xmlns:xm="http://schemas.microsoft.com/office/excel/2006/main">
          <x14:cfRule type="expression" priority="426" id="{03B86AFE-711A-4BD3-ACF8-0CE85F9398AE}">
            <xm:f>AND('（別紙１）省力化計算シート'!$F$13&gt;0,'（別紙１）省力化計算シート'!$D$13&lt;&gt;"")</xm:f>
            <x14:dxf>
              <fill>
                <patternFill>
                  <bgColor theme="4" tint="0.79998168889431442"/>
                </patternFill>
              </fill>
            </x14:dxf>
          </x14:cfRule>
          <x14:cfRule type="expression" priority="425" id="{B8729B72-5CF6-48A8-BC3D-086C46B5280E}">
            <xm:f>AND('（別紙１）省力化計算シート'!$F$13&lt;0,'（別紙１）省力化計算シート'!$D$13&lt;&gt;"")</xm:f>
            <x14:dxf>
              <fill>
                <patternFill>
                  <bgColor theme="6" tint="0.79998168889431442"/>
                </patternFill>
              </fill>
            </x14:dxf>
          </x14:cfRule>
          <xm:sqref>K9</xm:sqref>
        </x14:conditionalFormatting>
        <x14:conditionalFormatting xmlns:xm="http://schemas.microsoft.com/office/excel/2006/main">
          <x14:cfRule type="expression" priority="387" id="{4805F3D5-CA45-4E67-8545-7A2E65AC0204}">
            <xm:f>AND('（別紙１）省力化計算シート'!$E$18="-",'（別紙１）省力化計算シート'!$D$18&lt;&gt;"")</xm:f>
            <x14:dxf>
              <fill>
                <patternFill>
                  <bgColor theme="6" tint="0.79998168889431442"/>
                </patternFill>
              </fill>
            </x14:dxf>
          </x14:cfRule>
          <xm:sqref>K15:K16</xm:sqref>
        </x14:conditionalFormatting>
        <x14:conditionalFormatting xmlns:xm="http://schemas.microsoft.com/office/excel/2006/main">
          <x14:cfRule type="expression" priority="389" id="{F2A0F29B-1588-4856-8E08-32BA06C87A07}">
            <xm:f>AND('（別紙１）省力化計算シート'!$F$18&gt;0,'（別紙１）省力化計算シート'!$D$18&lt;&gt;"")</xm:f>
            <x14:dxf>
              <fill>
                <patternFill>
                  <bgColor theme="4" tint="0.79998168889431442"/>
                </patternFill>
              </fill>
            </x14:dxf>
          </x14:cfRule>
          <x14:cfRule type="expression" priority="388" id="{AEB68388-F9ED-4A54-84F7-AFED5CD44361}">
            <xm:f>AND('（別紙１）省力化計算シート'!$F$18&lt;0,'（別紙１）省力化計算シート'!$D$18&lt;&gt;"")</xm:f>
            <x14:dxf>
              <fill>
                <patternFill>
                  <bgColor theme="6" tint="0.79998168889431442"/>
                </patternFill>
              </fill>
            </x14:dxf>
          </x14:cfRule>
          <xm:sqref>K16</xm:sqref>
        </x14:conditionalFormatting>
        <x14:conditionalFormatting xmlns:xm="http://schemas.microsoft.com/office/excel/2006/main">
          <x14:cfRule type="expression" priority="263" id="{9E238A4D-9D8C-4796-9809-3FA8EAE46D97}">
            <xm:f>AND('（別紙１）省力化計算シート'!$E$23="-",'（別紙１）省力化計算シート'!$D$23&lt;&gt;"")</xm:f>
            <x14:dxf>
              <fill>
                <patternFill>
                  <bgColor theme="6" tint="0.79998168889431442"/>
                </patternFill>
              </fill>
            </x14:dxf>
          </x14:cfRule>
          <xm:sqref>K22:K23</xm:sqref>
        </x14:conditionalFormatting>
        <x14:conditionalFormatting xmlns:xm="http://schemas.microsoft.com/office/excel/2006/main">
          <x14:cfRule type="expression" priority="265" id="{19425463-D902-40B9-A8EC-7EDF08ED7D18}">
            <xm:f>AND('（別紙１）省力化計算シート'!$F$23&gt;0,'（別紙１）省力化計算シート'!$D$23&lt;&gt;"")</xm:f>
            <x14:dxf>
              <fill>
                <patternFill>
                  <bgColor theme="4" tint="0.79998168889431442"/>
                </patternFill>
              </fill>
            </x14:dxf>
          </x14:cfRule>
          <x14:cfRule type="expression" priority="264" id="{F2C922A9-D9B8-407E-8ECB-1AF3C6CEE488}">
            <xm:f>AND('（別紙１）省力化計算シート'!$F$23&lt;0,'（別紙１）省力化計算シート'!$D$23&lt;&gt;"")</xm:f>
            <x14:dxf>
              <fill>
                <patternFill>
                  <bgColor theme="6" tint="0.79998168889431442"/>
                </patternFill>
              </fill>
            </x14:dxf>
          </x14:cfRule>
          <xm:sqref>K23</xm:sqref>
        </x14:conditionalFormatting>
        <x14:conditionalFormatting xmlns:xm="http://schemas.microsoft.com/office/excel/2006/main">
          <x14:cfRule type="expression" priority="190" id="{26E6ECD5-99EB-4DA5-AE4C-37ED428DEF8D}">
            <xm:f>AND('（別紙１）省力化計算シート'!$E$28="-",'（別紙１）省力化計算シート'!$D$28&lt;&gt;"")</xm:f>
            <x14:dxf>
              <fill>
                <patternFill>
                  <bgColor theme="6" tint="0.79998168889431442"/>
                </patternFill>
              </fill>
            </x14:dxf>
          </x14:cfRule>
          <xm:sqref>K29:K30</xm:sqref>
        </x14:conditionalFormatting>
        <x14:conditionalFormatting xmlns:xm="http://schemas.microsoft.com/office/excel/2006/main">
          <x14:cfRule type="expression" priority="192" id="{CF921BDD-81E1-4D0D-AECA-4779EA9E112F}">
            <xm:f>AND('（別紙１）省力化計算シート'!$F$28&gt;0,'（別紙１）省力化計算シート'!$D$28&lt;&gt;"")</xm:f>
            <x14:dxf>
              <fill>
                <patternFill>
                  <bgColor theme="4" tint="0.79998168889431442"/>
                </patternFill>
              </fill>
            </x14:dxf>
          </x14:cfRule>
          <x14:cfRule type="expression" priority="191" id="{688263A6-1ACA-424C-81A0-DC3FB235F69A}">
            <xm:f>AND('（別紙１）省力化計算シート'!$F$28&lt;0,'（別紙１）省力化計算シート'!$D$28&lt;&gt;"")</xm:f>
            <x14:dxf>
              <fill>
                <patternFill>
                  <bgColor theme="6" tint="0.79998168889431442"/>
                </patternFill>
              </fill>
            </x14:dxf>
          </x14:cfRule>
          <xm:sqref>K30</xm:sqref>
        </x14:conditionalFormatting>
        <x14:conditionalFormatting xmlns:xm="http://schemas.microsoft.com/office/excel/2006/main">
          <x14:cfRule type="expression" priority="154" id="{ACD23F05-903F-410B-A2FF-BDA6DC08FA98}">
            <xm:f>AND('（別紙１）省力化計算シート'!$E$33="-",'（別紙１）省力化計算シート'!$D$33&lt;&gt;"")</xm:f>
            <x14:dxf>
              <fill>
                <patternFill>
                  <bgColor theme="6" tint="0.79998168889431442"/>
                </patternFill>
              </fill>
            </x14:dxf>
          </x14:cfRule>
          <xm:sqref>K36:K37</xm:sqref>
        </x14:conditionalFormatting>
        <x14:conditionalFormatting xmlns:xm="http://schemas.microsoft.com/office/excel/2006/main">
          <x14:cfRule type="expression" priority="155" id="{2929E16E-9125-4C39-B381-24D0B28A69A7}">
            <xm:f>AND('（別紙１）省力化計算シート'!$F$33&lt;0,'（別紙１）省力化計算シート'!$D$33&lt;&gt;"")</xm:f>
            <x14:dxf>
              <fill>
                <patternFill>
                  <bgColor theme="6" tint="0.79998168889431442"/>
                </patternFill>
              </fill>
            </x14:dxf>
          </x14:cfRule>
          <x14:cfRule type="expression" priority="156" id="{0A9F36CA-CC49-453C-AB30-F777EE1243E8}">
            <xm:f>AND('（別紙１）省力化計算シート'!$F$33&gt;0,'（別紙１）省力化計算シート'!$D$33&lt;&gt;"")</xm:f>
            <x14:dxf>
              <fill>
                <patternFill>
                  <bgColor theme="4" tint="0.79998168889431442"/>
                </patternFill>
              </fill>
            </x14:dxf>
          </x14:cfRule>
          <xm:sqref>K37</xm:sqref>
        </x14:conditionalFormatting>
        <x14:conditionalFormatting xmlns:xm="http://schemas.microsoft.com/office/excel/2006/main">
          <x14:cfRule type="expression" priority="118" id="{A85287A9-AB27-45CD-B699-9F21A3DEE9B3}">
            <xm:f>AND('（別紙１）省力化計算シート'!$E$38="-",'（別紙１）省力化計算シート'!$D$38&lt;&gt;"")</xm:f>
            <x14:dxf>
              <fill>
                <patternFill>
                  <bgColor theme="6" tint="0.79998168889431442"/>
                </patternFill>
              </fill>
            </x14:dxf>
          </x14:cfRule>
          <xm:sqref>K43:K44</xm:sqref>
        </x14:conditionalFormatting>
        <x14:conditionalFormatting xmlns:xm="http://schemas.microsoft.com/office/excel/2006/main">
          <x14:cfRule type="expression" priority="120" id="{06C98AF3-DAFB-47AA-BE2E-02B42C7F72CC}">
            <xm:f>AND('（別紙１）省力化計算シート'!$F$38&gt;0,'（別紙１）省力化計算シート'!$D$38&lt;&gt;"")</xm:f>
            <x14:dxf>
              <fill>
                <patternFill>
                  <bgColor theme="4" tint="0.79998168889431442"/>
                </patternFill>
              </fill>
            </x14:dxf>
          </x14:cfRule>
          <x14:cfRule type="expression" priority="119" id="{E5E85C38-B6A8-4719-A899-08D06237C753}">
            <xm:f>AND('（別紙１）省力化計算シート'!$F$38&lt;0,'（別紙１）省力化計算シート'!$D$38&lt;&gt;"")</xm:f>
            <x14:dxf>
              <fill>
                <patternFill>
                  <bgColor theme="6" tint="0.79998168889431442"/>
                </patternFill>
              </fill>
            </x14:dxf>
          </x14:cfRule>
          <xm:sqref>K44</xm:sqref>
        </x14:conditionalFormatting>
        <x14:conditionalFormatting xmlns:xm="http://schemas.microsoft.com/office/excel/2006/main">
          <x14:cfRule type="expression" priority="336" id="{FFA0A046-2884-41EF-A9C3-041A31070A80}">
            <xm:f>OR('（別紙１）省力化計算シート'!$K$13="新たに追加される作業",AND('（別紙１）省力化計算シート'!$I$13&lt;&gt;"",'（別紙１）省力化計算シート'!$J$13&lt;&gt;"",'（別紙１）省力化計算シート'!$N$13="-"))</xm:f>
            <x14:dxf>
              <fill>
                <patternFill>
                  <bgColor theme="4" tint="0.79998168889431442"/>
                </patternFill>
              </fill>
            </x14:dxf>
          </x14:cfRule>
          <xm:sqref>K53:K54</xm:sqref>
        </x14:conditionalFormatting>
        <x14:conditionalFormatting xmlns:xm="http://schemas.microsoft.com/office/excel/2006/main">
          <x14:cfRule type="expression" priority="338" id="{2FB3C6C3-92C7-4535-B398-DB327B7701DF}">
            <xm:f>AND('（別紙１）省力化計算シート'!$N$13&lt;0,'（別紙１）省力化計算シート'!$N$13&lt;&gt;"-")</xm:f>
            <x14:dxf>
              <fill>
                <patternFill>
                  <bgColor theme="6" tint="0.79998168889431442"/>
                </patternFill>
              </fill>
            </x14:dxf>
          </x14:cfRule>
          <x14:cfRule type="expression" priority="337" id="{609EB7D8-DCA4-43FE-98B3-15E90FCE2D51}">
            <xm:f>AND('（別紙１）省力化計算シート'!$N$13&gt;0,'（別紙１）省力化計算シート'!$N$13&lt;&gt;"-")</xm:f>
            <x14:dxf>
              <fill>
                <patternFill>
                  <bgColor theme="4" tint="0.79998168889431442"/>
                </patternFill>
              </fill>
            </x14:dxf>
          </x14:cfRule>
          <xm:sqref>K54</xm:sqref>
        </x14:conditionalFormatting>
        <x14:conditionalFormatting xmlns:xm="http://schemas.microsoft.com/office/excel/2006/main">
          <x14:cfRule type="expression" priority="299" id="{BDB0F2A7-2D32-4F58-A8C7-766E20FA7AC7}">
            <xm:f>OR('（別紙１）省力化計算シート'!$K$18="新たに追加される作業",AND('（別紙１）省力化計算シート'!$I$18&lt;&gt;"",'（別紙１）省力化計算シート'!$J$18&lt;&gt;"",'（別紙１）省力化計算シート'!$N$18="-"))</xm:f>
            <x14:dxf>
              <fill>
                <patternFill>
                  <bgColor theme="4" tint="0.79998168889431442"/>
                </patternFill>
              </fill>
            </x14:dxf>
          </x14:cfRule>
          <xm:sqref>K60:K61</xm:sqref>
        </x14:conditionalFormatting>
        <x14:conditionalFormatting xmlns:xm="http://schemas.microsoft.com/office/excel/2006/main">
          <x14:cfRule type="expression" priority="301" id="{1282D8D8-E35F-4749-8F93-92AB0B503E04}">
            <xm:f>AND('（別紙１）省力化計算シート'!$N$18&lt;0,'（別紙１）省力化計算シート'!$N$18&lt;&gt;"-")</xm:f>
            <x14:dxf>
              <fill>
                <patternFill>
                  <bgColor theme="6" tint="0.79998168889431442"/>
                </patternFill>
              </fill>
            </x14:dxf>
          </x14:cfRule>
          <x14:cfRule type="expression" priority="300" id="{F48CF248-2A2F-43BF-B141-56F9C6653919}">
            <xm:f>AND('（別紙１）省力化計算シート'!$N$18&gt;0,'（別紙１）省力化計算シート'!$N$18&lt;&gt;"-")</xm:f>
            <x14:dxf>
              <fill>
                <patternFill>
                  <bgColor theme="4" tint="0.79998168889431442"/>
                </patternFill>
              </fill>
            </x14:dxf>
          </x14:cfRule>
          <xm:sqref>K61</xm:sqref>
        </x14:conditionalFormatting>
        <x14:conditionalFormatting xmlns:xm="http://schemas.microsoft.com/office/excel/2006/main">
          <x14:cfRule type="expression" priority="228" id="{0BC1F92B-CDC7-41C5-931A-BAF008578AA4}">
            <xm:f>OR('（別紙１）省力化計算シート'!$K$23="新たに追加される作業",AND('（別紙１）省力化計算シート'!$I$23&lt;&gt;"",'（別紙１）省力化計算シート'!$J$23&lt;&gt;"",'（別紙１）省力化計算シート'!$N$23="-"))</xm:f>
            <x14:dxf>
              <fill>
                <patternFill>
                  <bgColor theme="4" tint="0.79998168889431442"/>
                </patternFill>
              </fill>
            </x14:dxf>
          </x14:cfRule>
          <xm:sqref>K67:K68</xm:sqref>
        </x14:conditionalFormatting>
        <x14:conditionalFormatting xmlns:xm="http://schemas.microsoft.com/office/excel/2006/main">
          <x14:cfRule type="expression" priority="229" id="{ED22FFE6-53F2-4E8A-A05E-47EAB7B4F3FD}">
            <xm:f>AND('（別紙１）省力化計算シート'!$N$23&gt;0,'（別紙１）省力化計算シート'!$N$23&lt;&gt;"-")</xm:f>
            <x14:dxf>
              <fill>
                <patternFill>
                  <bgColor theme="4" tint="0.79998168889431442"/>
                </patternFill>
              </fill>
            </x14:dxf>
          </x14:cfRule>
          <x14:cfRule type="expression" priority="230" id="{BC524D25-D2EF-41AB-86DD-2BFE28499EBC}">
            <xm:f>AND('（別紙１）省力化計算シート'!$N$23&lt;0,'（別紙１）省力化計算シート'!$N$23&lt;&gt;"-")</xm:f>
            <x14:dxf>
              <fill>
                <patternFill>
                  <bgColor theme="6" tint="0.79998168889431442"/>
                </patternFill>
              </fill>
            </x14:dxf>
          </x14:cfRule>
          <xm:sqref>K68</xm:sqref>
        </x14:conditionalFormatting>
        <x14:conditionalFormatting xmlns:xm="http://schemas.microsoft.com/office/excel/2006/main">
          <x14:cfRule type="expression" priority="82" id="{F3EF5E89-BCCD-4196-927B-0FFA94DF4DFD}">
            <xm:f>OR('（別紙１）省力化計算シート'!$K$28="新たに追加される作業",AND('（別紙１）省力化計算シート'!$I$28&lt;&gt;"",'（別紙１）省力化計算シート'!$J$18&lt;&gt;"",'（別紙１）省力化計算シート'!$N$28="-"))</xm:f>
            <x14:dxf>
              <fill>
                <patternFill>
                  <bgColor theme="4" tint="0.79998168889431442"/>
                </patternFill>
              </fill>
            </x14:dxf>
          </x14:cfRule>
          <xm:sqref>K74:K75</xm:sqref>
        </x14:conditionalFormatting>
        <x14:conditionalFormatting xmlns:xm="http://schemas.microsoft.com/office/excel/2006/main">
          <x14:cfRule type="expression" priority="84" id="{C6F96F6D-7B3F-4281-904D-F48839DFCA8A}">
            <xm:f>AND('（別紙１）省力化計算シート'!$N$28&lt;0,'（別紙１）省力化計算シート'!$N$28&lt;&gt;"-")</xm:f>
            <x14:dxf>
              <fill>
                <patternFill>
                  <bgColor theme="6" tint="0.79998168889431442"/>
                </patternFill>
              </fill>
            </x14:dxf>
          </x14:cfRule>
          <x14:cfRule type="expression" priority="83" id="{820BB9A2-FB37-447B-8708-F89BE8F3E7D7}">
            <xm:f>AND('（別紙１）省力化計算シート'!$N$28&gt;0,'（別紙１）省力化計算シート'!$N$28&lt;&gt;"-")</xm:f>
            <x14:dxf>
              <fill>
                <patternFill>
                  <bgColor theme="4" tint="0.79998168889431442"/>
                </patternFill>
              </fill>
            </x14:dxf>
          </x14:cfRule>
          <xm:sqref>K75</xm:sqref>
        </x14:conditionalFormatting>
        <x14:conditionalFormatting xmlns:xm="http://schemas.microsoft.com/office/excel/2006/main">
          <x14:cfRule type="expression" priority="47" id="{AC163D72-F605-4FD4-8650-6D6C1A59CFB9}">
            <xm:f>OR('（別紙１）省力化計算シート'!$K$33="新たに追加される作業",AND('（別紙１）省力化計算シート'!$I$33&lt;&gt;"",'（別紙１）省力化計算シート'!$J$33&lt;&gt;"",'（別紙１）省力化計算シート'!$N$33="-"))</xm:f>
            <x14:dxf>
              <fill>
                <patternFill>
                  <bgColor theme="4" tint="0.79998168889431442"/>
                </patternFill>
              </fill>
            </x14:dxf>
          </x14:cfRule>
          <xm:sqref>K81:K82</xm:sqref>
        </x14:conditionalFormatting>
        <x14:conditionalFormatting xmlns:xm="http://schemas.microsoft.com/office/excel/2006/main">
          <x14:cfRule type="expression" priority="49" id="{06AF455A-7E57-41ED-94ED-30E2295B468E}">
            <xm:f>AND('（別紙１）省力化計算シート'!$N$33&lt;0,'（別紙１）省力化計算シート'!$N$33&lt;&gt;"-")</xm:f>
            <x14:dxf>
              <fill>
                <patternFill>
                  <bgColor theme="6" tint="0.79998168889431442"/>
                </patternFill>
              </fill>
            </x14:dxf>
          </x14:cfRule>
          <x14:cfRule type="expression" priority="48" id="{67CB6309-F79A-433D-884B-D9D55DAB7DCB}">
            <xm:f>AND('（別紙１）省力化計算シート'!$N$33&gt;0,'（別紙１）省力化計算シート'!$N$33&lt;&gt;"-")</xm:f>
            <x14:dxf>
              <fill>
                <patternFill>
                  <bgColor theme="4" tint="0.79998168889431442"/>
                </patternFill>
              </fill>
            </x14:dxf>
          </x14:cfRule>
          <xm:sqref>K82</xm:sqref>
        </x14:conditionalFormatting>
        <x14:conditionalFormatting xmlns:xm="http://schemas.microsoft.com/office/excel/2006/main">
          <x14:cfRule type="expression" priority="10" id="{8EAAD20F-7DDA-4676-934D-C29EB92CDC7E}">
            <xm:f>OR('（別紙１）省力化計算シート'!$K$38="新たに追加される作業",AND('（別紙１）省力化計算シート'!$I$38&lt;&gt;"",'（別紙１）省力化計算シート'!$J$38&lt;&gt;"",'（別紙１）省力化計算シート'!$N$38="-"))</xm:f>
            <x14:dxf>
              <fill>
                <patternFill>
                  <bgColor theme="4" tint="0.79998168889431442"/>
                </patternFill>
              </fill>
            </x14:dxf>
          </x14:cfRule>
          <xm:sqref>K88:K89</xm:sqref>
        </x14:conditionalFormatting>
        <x14:conditionalFormatting xmlns:xm="http://schemas.microsoft.com/office/excel/2006/main">
          <x14:cfRule type="expression" priority="12" id="{38B364F8-B416-4962-91B5-30F655D70E31}">
            <xm:f>AND('（別紙１）省力化計算シート'!$N$38&lt;0,'（別紙１）省力化計算シート'!$N$38&lt;&gt;"-")</xm:f>
            <x14:dxf>
              <fill>
                <patternFill>
                  <bgColor theme="6" tint="0.79998168889431442"/>
                </patternFill>
              </fill>
            </x14:dxf>
          </x14:cfRule>
          <x14:cfRule type="expression" priority="11" id="{ECEF2875-4606-4AEF-8EEC-676578514670}">
            <xm:f>AND('（別紙１）省力化計算シート'!$N$38&gt;0,'（別紙１）省力化計算シート'!$N$38&lt;&gt;"-")</xm:f>
            <x14:dxf>
              <fill>
                <patternFill>
                  <bgColor theme="4" tint="0.79998168889431442"/>
                </patternFill>
              </fill>
            </x14:dxf>
          </x14:cfRule>
          <xm:sqref>K89</xm:sqref>
        </x14:conditionalFormatting>
        <x14:conditionalFormatting xmlns:xm="http://schemas.microsoft.com/office/excel/2006/main">
          <x14:cfRule type="expression" priority="445" id="{7BB3D93A-15DE-4E36-9263-BD19DB93B2D8}">
            <xm:f>AND('（別紙１）省力化計算シート'!$C$13="",'（別紙１）省力化計算シート'!$C$14&lt;&gt;"")</xm:f>
            <x14:dxf>
              <font>
                <color theme="0"/>
              </font>
              <border>
                <left/>
                <right style="thin">
                  <color auto="1"/>
                </right>
                <top/>
                <bottom/>
                <vertical/>
                <horizontal/>
              </border>
            </x14:dxf>
          </x14:cfRule>
          <x14:cfRule type="expression" priority="443" id="{3769FC00-0079-4BCF-B656-645D6AB27E76}">
            <xm:f>'（別紙１）省力化計算シート'!$C$13=""</xm:f>
            <x14:dxf>
              <font>
                <color theme="0"/>
              </font>
              <border>
                <top/>
                <bottom/>
                <vertical/>
                <horizontal/>
              </border>
            </x14:dxf>
          </x14:cfRule>
          <x14:cfRule type="expression" priority="444" id="{30106DBF-C42B-464F-90E7-06616FA05D10}">
            <xm:f>AND('（別紙１）省力化計算シート'!$C$13&lt;&gt;"",'（別紙１）省力化計算シート'!$C$14="")</xm:f>
            <x14:dxf>
              <font>
                <color theme="0"/>
              </font>
              <border>
                <left style="thin">
                  <color auto="1"/>
                </left>
                <right/>
                <top/>
                <bottom/>
                <vertical/>
                <horizontal/>
              </border>
            </x14:dxf>
          </x14:cfRule>
          <xm:sqref>M7:M12</xm:sqref>
        </x14:conditionalFormatting>
        <x14:conditionalFormatting xmlns:xm="http://schemas.microsoft.com/office/excel/2006/main">
          <x14:cfRule type="expression" priority="406" id="{80F22AFC-65BA-42B5-A843-0CCDF98C68BE}">
            <xm:f>AND('（別紙１）省力化計算シート'!$C$18&lt;&gt;"",'（別紙１）省力化計算シート'!$C$19="")</xm:f>
            <x14:dxf>
              <font>
                <color theme="0"/>
              </font>
              <border>
                <left style="thin">
                  <color auto="1"/>
                </left>
                <right/>
                <top/>
                <bottom/>
                <vertical/>
                <horizontal/>
              </border>
            </x14:dxf>
          </x14:cfRule>
          <x14:cfRule type="expression" priority="405" id="{BF194650-1C20-4C52-9C97-9068D518C429}">
            <xm:f>'（別紙１）省力化計算シート'!$C$18=""</xm:f>
            <x14:dxf>
              <font>
                <color theme="0"/>
              </font>
              <border>
                <top/>
                <bottom/>
                <vertical/>
                <horizontal/>
              </border>
            </x14:dxf>
          </x14:cfRule>
          <x14:cfRule type="expression" priority="407" id="{56D5D0C2-D12B-477B-B9FF-CBEE88DA61A8}">
            <xm:f>AND('（別紙１）省力化計算シート'!$C$18="",'（別紙１）省力化計算シート'!$C$19&lt;&gt;"")</xm:f>
            <x14:dxf>
              <font>
                <color theme="0"/>
              </font>
              <border>
                <left/>
                <right style="thin">
                  <color auto="1"/>
                </right>
                <top/>
                <bottom/>
                <vertical/>
                <horizontal/>
              </border>
            </x14:dxf>
          </x14:cfRule>
          <xm:sqref>M14:M19</xm:sqref>
        </x14:conditionalFormatting>
        <x14:conditionalFormatting xmlns:xm="http://schemas.microsoft.com/office/excel/2006/main">
          <x14:cfRule type="expression" priority="282" id="{AD28FE34-AB04-4AA7-AEFF-D2634357F501}">
            <xm:f>AND('（別紙１）省力化計算シート'!$C$23&lt;&gt;"",'（別紙１）省力化計算シート'!$C$24="")</xm:f>
            <x14:dxf>
              <font>
                <color theme="0"/>
              </font>
              <border>
                <left style="thin">
                  <color auto="1"/>
                </left>
                <right/>
                <top/>
                <bottom/>
                <vertical/>
                <horizontal/>
              </border>
            </x14:dxf>
          </x14:cfRule>
          <x14:cfRule type="expression" priority="281" id="{FF10E077-8033-41AB-B757-1657BF5D7C45}">
            <xm:f>'（別紙１）省力化計算シート'!$C$23=""</xm:f>
            <x14:dxf>
              <font>
                <color theme="0"/>
              </font>
              <border>
                <top/>
                <bottom/>
                <vertical/>
                <horizontal/>
              </border>
            </x14:dxf>
          </x14:cfRule>
          <x14:cfRule type="expression" priority="283" id="{8225260D-0FD8-4447-9961-756ED55215AE}">
            <xm:f>AND('（別紙１）省力化計算シート'!$C$23="",'（別紙１）省力化計算シート'!$C$24&lt;&gt;"")</xm:f>
            <x14:dxf>
              <font>
                <color theme="0"/>
              </font>
              <border>
                <left/>
                <right style="thin">
                  <color auto="1"/>
                </right>
                <top/>
                <bottom/>
                <vertical/>
                <horizontal/>
              </border>
            </x14:dxf>
          </x14:cfRule>
          <xm:sqref>M21:M26</xm:sqref>
        </x14:conditionalFormatting>
        <x14:conditionalFormatting xmlns:xm="http://schemas.microsoft.com/office/excel/2006/main">
          <x14:cfRule type="expression" priority="208" id="{9948DA36-F5BF-46D8-BBA1-308B27E32B9C}">
            <xm:f>'（別紙１）省力化計算シート'!$C$28=""</xm:f>
            <x14:dxf>
              <font>
                <color theme="0"/>
              </font>
              <border>
                <top/>
                <bottom/>
                <vertical/>
                <horizontal/>
              </border>
            </x14:dxf>
          </x14:cfRule>
          <x14:cfRule type="expression" priority="209" id="{5A752329-236A-4FB8-9DD0-7F9C99F6DCC2}">
            <xm:f>AND('（別紙１）省力化計算シート'!$C$28&lt;&gt;"",'（別紙１）省力化計算シート'!$C$29="")</xm:f>
            <x14:dxf>
              <font>
                <color theme="0"/>
              </font>
              <border>
                <left style="thin">
                  <color auto="1"/>
                </left>
                <right/>
                <top/>
                <bottom/>
                <vertical/>
                <horizontal/>
              </border>
            </x14:dxf>
          </x14:cfRule>
          <x14:cfRule type="expression" priority="210" id="{D083D9B3-2B6D-4FE9-9588-919030B80548}">
            <xm:f>AND('（別紙１）省力化計算シート'!$C$28="",'（別紙１）省力化計算シート'!$C$29&lt;&gt;"")</xm:f>
            <x14:dxf>
              <font>
                <color theme="0"/>
              </font>
              <border>
                <left/>
                <right style="thin">
                  <color auto="1"/>
                </right>
                <top/>
                <bottom/>
                <vertical/>
                <horizontal/>
              </border>
            </x14:dxf>
          </x14:cfRule>
          <xm:sqref>M28:M33</xm:sqref>
        </x14:conditionalFormatting>
        <x14:conditionalFormatting xmlns:xm="http://schemas.microsoft.com/office/excel/2006/main">
          <x14:cfRule type="expression" priority="174" id="{E005CA6F-9A77-4B09-A3F5-A6A4AFC514E7}">
            <xm:f>AND('（別紙１）省力化計算シート'!$C$33="",'（別紙１）省力化計算シート'!$C$34&lt;&gt;"")</xm:f>
            <x14:dxf>
              <font>
                <color theme="0"/>
              </font>
              <border>
                <left/>
                <right style="thin">
                  <color auto="1"/>
                </right>
                <top/>
                <bottom/>
                <vertical/>
                <horizontal/>
              </border>
            </x14:dxf>
          </x14:cfRule>
          <x14:cfRule type="expression" priority="173" id="{5E28AE2B-F818-424C-AD0B-B2CD7F7CBF9D}">
            <xm:f>AND('（別紙１）省力化計算シート'!$C$33&lt;&gt;"",'（別紙１）省力化計算シート'!$C$34="")</xm:f>
            <x14:dxf>
              <font>
                <color theme="0"/>
              </font>
              <border>
                <left style="thin">
                  <color auto="1"/>
                </left>
                <right/>
                <top/>
                <bottom/>
                <vertical/>
                <horizontal/>
              </border>
            </x14:dxf>
          </x14:cfRule>
          <x14:cfRule type="expression" priority="172" id="{2E71637B-9978-43F7-9B9C-3F66FB0E7439}">
            <xm:f>'（別紙１）省力化計算シート'!$C$33=""</xm:f>
            <x14:dxf>
              <font>
                <color theme="0"/>
              </font>
              <border>
                <top/>
                <bottom/>
                <vertical/>
                <horizontal/>
              </border>
            </x14:dxf>
          </x14:cfRule>
          <xm:sqref>M35:M40</xm:sqref>
        </x14:conditionalFormatting>
        <x14:conditionalFormatting xmlns:xm="http://schemas.microsoft.com/office/excel/2006/main">
          <x14:cfRule type="expression" priority="138" id="{3ED713D0-8D28-4F2A-85ED-2A392BAC5A7F}">
            <xm:f>AND('（別紙１）省力化計算シート'!$C$38="",'（別紙１）省力化計算シート'!$C$39&lt;&gt;"")</xm:f>
            <x14:dxf>
              <font>
                <color theme="0"/>
              </font>
              <border>
                <left/>
                <right style="thin">
                  <color auto="1"/>
                </right>
                <top/>
                <bottom/>
                <vertical/>
                <horizontal/>
              </border>
            </x14:dxf>
          </x14:cfRule>
          <x14:cfRule type="expression" priority="137" id="{431429CB-5394-4225-B401-F5D592AFE4E8}">
            <xm:f>AND('（別紙１）省力化計算シート'!$C$38&lt;&gt;"",'（別紙１）省力化計算シート'!$C$39="")</xm:f>
            <x14:dxf>
              <font>
                <color theme="0"/>
              </font>
              <border>
                <left style="thin">
                  <color auto="1"/>
                </left>
                <right/>
                <top/>
                <bottom/>
                <vertical/>
                <horizontal/>
              </border>
            </x14:dxf>
          </x14:cfRule>
          <x14:cfRule type="expression" priority="136" id="{90CC0EDB-3AC3-49EC-A33A-832F07201051}">
            <xm:f>'（別紙１）省力化計算シート'!$C$38=""</xm:f>
            <x14:dxf>
              <font>
                <color theme="0"/>
              </font>
              <border>
                <top/>
                <bottom/>
                <vertical/>
                <horizontal/>
              </border>
            </x14:dxf>
          </x14:cfRule>
          <xm:sqref>M42:M47</xm:sqref>
        </x14:conditionalFormatting>
        <x14:conditionalFormatting xmlns:xm="http://schemas.microsoft.com/office/excel/2006/main">
          <x14:cfRule type="expression" priority="369" id="{70BCDB7C-6CB6-462D-8EE7-07669DF5034A}">
            <xm:f>'（別紙１）省力化計算シート'!$I$13=""</xm:f>
            <x14:dxf>
              <font>
                <color theme="0"/>
              </font>
              <border>
                <top/>
                <bottom/>
                <vertical/>
                <horizontal/>
              </border>
            </x14:dxf>
          </x14:cfRule>
          <x14:cfRule type="expression" priority="370" id="{1D67C470-B7B7-450C-A57A-C17F092116F8}">
            <xm:f>AND('（別紙１）省力化計算シート'!$I$13&lt;&gt;"",'（別紙１）省力化計算シート'!$I$14="")</xm:f>
            <x14:dxf>
              <font>
                <color theme="0"/>
              </font>
              <border>
                <left style="thin">
                  <color auto="1"/>
                </left>
                <right/>
                <top/>
                <bottom/>
                <vertical/>
                <horizontal/>
              </border>
            </x14:dxf>
          </x14:cfRule>
          <x14:cfRule type="expression" priority="371" id="{633D309A-D522-4D53-A715-509BF4F8FA73}">
            <xm:f>AND('（別紙１）省力化計算シート'!$I$13="",'（別紙１）省力化計算シート'!$I$14&lt;&gt;"")</xm:f>
            <x14:dxf>
              <font>
                <color theme="0"/>
              </font>
              <border>
                <left/>
                <right style="thin">
                  <color auto="1"/>
                </right>
                <top/>
                <bottom/>
                <vertical/>
                <horizontal/>
              </border>
            </x14:dxf>
          </x14:cfRule>
          <xm:sqref>M52:M57</xm:sqref>
        </x14:conditionalFormatting>
        <x14:conditionalFormatting xmlns:xm="http://schemas.microsoft.com/office/excel/2006/main">
          <x14:cfRule type="expression" priority="318" id="{6FB4E4A7-CC6B-4A65-ADC4-61DCB2D8071D}">
            <xm:f>'（別紙１）省力化計算シート'!$I$18=""</xm:f>
            <x14:dxf>
              <font>
                <color theme="0"/>
              </font>
              <border>
                <top/>
                <bottom/>
                <vertical/>
                <horizontal/>
              </border>
            </x14:dxf>
          </x14:cfRule>
          <x14:cfRule type="expression" priority="320" id="{A1D13232-6F44-46C1-BDCD-487D1EDD784B}">
            <xm:f>AND('（別紙１）省力化計算シート'!$I$18="",'（別紙１）省力化計算シート'!$I$19&lt;&gt;"")</xm:f>
            <x14:dxf>
              <font>
                <color theme="0"/>
              </font>
              <border>
                <left/>
                <right style="thin">
                  <color auto="1"/>
                </right>
                <top/>
                <bottom/>
                <vertical/>
                <horizontal/>
              </border>
            </x14:dxf>
          </x14:cfRule>
          <x14:cfRule type="expression" priority="319" id="{8EBE7642-29FB-4E54-B6EA-47E51169A3BF}">
            <xm:f>AND('（別紙１）省力化計算シート'!$I$18&lt;&gt;"",'（別紙１）省力化計算シート'!$I$19="")</xm:f>
            <x14:dxf>
              <font>
                <color theme="0"/>
              </font>
              <border>
                <left style="thin">
                  <color auto="1"/>
                </left>
                <right/>
                <top/>
                <bottom/>
                <vertical/>
                <horizontal/>
              </border>
            </x14:dxf>
          </x14:cfRule>
          <xm:sqref>M59:M64</xm:sqref>
        </x14:conditionalFormatting>
        <x14:conditionalFormatting xmlns:xm="http://schemas.microsoft.com/office/excel/2006/main">
          <x14:cfRule type="expression" priority="247" id="{27EDCB4D-F5B7-4CCB-B5E3-AEB3DBC74280}">
            <xm:f>AND('（別紙１）省力化計算シート'!$I$23="",'（別紙１）省力化計算シート'!$I$24&lt;&gt;"")</xm:f>
            <x14:dxf>
              <font>
                <color theme="0"/>
              </font>
              <border>
                <left/>
                <right style="thin">
                  <color auto="1"/>
                </right>
                <top/>
                <bottom/>
                <vertical/>
                <horizontal/>
              </border>
            </x14:dxf>
          </x14:cfRule>
          <x14:cfRule type="expression" priority="246" id="{E83262E2-0CF4-4683-99BD-66362CB8ACB0}">
            <xm:f>AND('（別紙１）省力化計算シート'!$I$23&lt;&gt;"",'（別紙１）省力化計算シート'!$I$24="")</xm:f>
            <x14:dxf>
              <font>
                <color theme="0"/>
              </font>
              <border>
                <left style="thin">
                  <color auto="1"/>
                </left>
                <right/>
                <top/>
                <bottom/>
                <vertical/>
                <horizontal/>
              </border>
            </x14:dxf>
          </x14:cfRule>
          <x14:cfRule type="expression" priority="245" id="{2713D4AD-D03A-4D1F-B633-F340110DDCEB}">
            <xm:f>'（別紙１）省力化計算シート'!$I$23=""</xm:f>
            <x14:dxf>
              <font>
                <color theme="0"/>
              </font>
              <border>
                <top/>
                <bottom/>
                <vertical/>
                <horizontal/>
              </border>
            </x14:dxf>
          </x14:cfRule>
          <xm:sqref>M66:M71</xm:sqref>
        </x14:conditionalFormatting>
        <x14:conditionalFormatting xmlns:xm="http://schemas.microsoft.com/office/excel/2006/main">
          <x14:cfRule type="expression" priority="100" id="{768951B6-10B1-4F09-8C2E-5F331B759294}">
            <xm:f>'（別紙１）省力化計算シート'!$I$28=""</xm:f>
            <x14:dxf>
              <font>
                <color theme="0"/>
              </font>
              <border>
                <top/>
                <bottom/>
                <vertical/>
                <horizontal/>
              </border>
            </x14:dxf>
          </x14:cfRule>
          <x14:cfRule type="expression" priority="102" id="{BF26CA1F-5112-4E02-A1DC-EBC9E41CC2E4}">
            <xm:f>AND('（別紙１）省力化計算シート'!$I$28="",'（別紙１）省力化計算シート'!$I$29&lt;&gt;"")</xm:f>
            <x14:dxf>
              <font>
                <color theme="0"/>
              </font>
              <border>
                <left/>
                <right style="thin">
                  <color auto="1"/>
                </right>
                <top/>
                <bottom/>
                <vertical/>
                <horizontal/>
              </border>
            </x14:dxf>
          </x14:cfRule>
          <x14:cfRule type="expression" priority="101" id="{0F4A92E4-9237-40A7-9D41-0567120E8444}">
            <xm:f>AND('（別紙１）省力化計算シート'!$I$28&lt;&gt;"",'（別紙１）省力化計算シート'!$I$29="")</xm:f>
            <x14:dxf>
              <font>
                <color theme="0"/>
              </font>
              <border>
                <left style="thin">
                  <color auto="1"/>
                </left>
                <right/>
                <top/>
                <bottom/>
                <vertical/>
                <horizontal/>
              </border>
            </x14:dxf>
          </x14:cfRule>
          <xm:sqref>M73:M78</xm:sqref>
        </x14:conditionalFormatting>
        <x14:conditionalFormatting xmlns:xm="http://schemas.microsoft.com/office/excel/2006/main">
          <x14:cfRule type="expression" priority="64" id="{2A0DFDAB-D4B7-46BB-A854-54EEF0F31824}">
            <xm:f>'（別紙１）省力化計算シート'!$I$33=""</xm:f>
            <x14:dxf>
              <font>
                <color theme="0"/>
              </font>
              <border>
                <top/>
                <bottom/>
                <vertical/>
                <horizontal/>
              </border>
            </x14:dxf>
          </x14:cfRule>
          <x14:cfRule type="expression" priority="65" id="{A12F6B21-7540-4050-B738-F81722A78FF1}">
            <xm:f>AND('（別紙１）省力化計算シート'!$I$33&lt;&gt;"",'（別紙１）省力化計算シート'!$I$34="")</xm:f>
            <x14:dxf>
              <font>
                <color theme="0"/>
              </font>
              <border>
                <left style="thin">
                  <color auto="1"/>
                </left>
                <right/>
                <top/>
                <bottom/>
                <vertical/>
                <horizontal/>
              </border>
            </x14:dxf>
          </x14:cfRule>
          <x14:cfRule type="expression" priority="66" id="{F53892EE-7D8A-4D7E-A8A1-DE020FBCB05C}">
            <xm:f>AND('（別紙１）省力化計算シート'!$I$33="",'（別紙１）省力化計算シート'!$I$34&lt;&gt;"")</xm:f>
            <x14:dxf>
              <font>
                <color theme="0"/>
              </font>
              <border>
                <left/>
                <right style="thin">
                  <color auto="1"/>
                </right>
                <top/>
                <bottom/>
                <vertical/>
                <horizontal/>
              </border>
            </x14:dxf>
          </x14:cfRule>
          <xm:sqref>M80:M85</xm:sqref>
        </x14:conditionalFormatting>
        <x14:conditionalFormatting xmlns:xm="http://schemas.microsoft.com/office/excel/2006/main">
          <x14:cfRule type="expression" priority="29" id="{36AF2B76-D6C5-4BF5-AFF4-0EE95CABFF53}">
            <xm:f>AND('（別紙１）省力化計算シート'!$I$38&lt;&gt;"",'（別紙１）省力化計算シート'!$I$39="")</xm:f>
            <x14:dxf>
              <font>
                <color theme="0"/>
              </font>
              <border>
                <left style="thin">
                  <color auto="1"/>
                </left>
                <right/>
                <top/>
                <bottom/>
                <vertical/>
                <horizontal/>
              </border>
            </x14:dxf>
          </x14:cfRule>
          <x14:cfRule type="expression" priority="28" id="{B375867B-38D8-44B4-BD7D-7810F3D6438E}">
            <xm:f>'（別紙１）省力化計算シート'!$I$38=""</xm:f>
            <x14:dxf>
              <font>
                <color theme="0"/>
              </font>
              <border>
                <top/>
                <bottom/>
                <vertical/>
                <horizontal/>
              </border>
            </x14:dxf>
          </x14:cfRule>
          <x14:cfRule type="expression" priority="30" id="{E6B8F28A-483B-47FC-AB98-C2B3E2DDE22D}">
            <xm:f>AND('（別紙１）省力化計算シート'!$I$38="",'（別紙１）省力化計算シート'!$I$39&lt;&gt;"")</xm:f>
            <x14:dxf>
              <font>
                <color theme="0"/>
              </font>
              <border>
                <left/>
                <right style="thin">
                  <color auto="1"/>
                </right>
                <top/>
                <bottom/>
                <vertical/>
                <horizontal/>
              </border>
            </x14:dxf>
          </x14:cfRule>
          <xm:sqref>M87:M92</xm:sqref>
        </x14:conditionalFormatting>
        <x14:conditionalFormatting xmlns:xm="http://schemas.microsoft.com/office/excel/2006/main">
          <x14:cfRule type="expression" priority="427" id="{17A2EEC1-0980-47F0-B39C-980EE27AF905}">
            <xm:f>'（別紙１）省力化計算シート'!$C$14=""</xm:f>
            <x14:dxf>
              <font>
                <color theme="0"/>
              </font>
              <fill>
                <patternFill>
                  <bgColor theme="0"/>
                </patternFill>
              </fill>
              <border>
                <left/>
                <right/>
                <top/>
                <bottom/>
                <vertical/>
                <horizontal/>
              </border>
            </x14:dxf>
          </x14:cfRule>
          <xm:sqref>N7:P12</xm:sqref>
        </x14:conditionalFormatting>
        <x14:conditionalFormatting xmlns:xm="http://schemas.microsoft.com/office/excel/2006/main">
          <x14:cfRule type="expression" priority="390" id="{7B990273-3A80-4CEF-A154-1AA90E0F00BF}">
            <xm:f>'（別紙１）省力化計算シート'!$C$19=""</xm:f>
            <x14:dxf>
              <font>
                <color theme="0"/>
              </font>
              <fill>
                <patternFill>
                  <bgColor theme="0"/>
                </patternFill>
              </fill>
              <border>
                <left/>
                <right/>
                <top/>
                <bottom/>
                <vertical/>
                <horizontal/>
              </border>
            </x14:dxf>
          </x14:cfRule>
          <xm:sqref>N14:P19</xm:sqref>
        </x14:conditionalFormatting>
        <x14:conditionalFormatting xmlns:xm="http://schemas.microsoft.com/office/excel/2006/main">
          <x14:cfRule type="expression" priority="266" id="{AC03E7F2-606F-49FD-8BBB-6D39CE3830E9}">
            <xm:f>'（別紙１）省力化計算シート'!$C$24=""</xm:f>
            <x14:dxf>
              <font>
                <color theme="0"/>
              </font>
              <fill>
                <patternFill>
                  <bgColor theme="0"/>
                </patternFill>
              </fill>
              <border>
                <left/>
                <right/>
                <top/>
                <bottom/>
                <vertical/>
                <horizontal/>
              </border>
            </x14:dxf>
          </x14:cfRule>
          <xm:sqref>N21:P26</xm:sqref>
        </x14:conditionalFormatting>
        <x14:conditionalFormatting xmlns:xm="http://schemas.microsoft.com/office/excel/2006/main">
          <x14:cfRule type="expression" priority="193" id="{584A4340-101E-41C5-9113-AF50D0699E15}">
            <xm:f>'（別紙１）省力化計算シート'!$C$29=""</xm:f>
            <x14:dxf>
              <font>
                <color theme="0"/>
              </font>
              <fill>
                <patternFill>
                  <bgColor theme="0"/>
                </patternFill>
              </fill>
              <border>
                <left/>
                <right/>
                <top/>
                <bottom/>
                <vertical/>
                <horizontal/>
              </border>
            </x14:dxf>
          </x14:cfRule>
          <xm:sqref>N28:P33</xm:sqref>
        </x14:conditionalFormatting>
        <x14:conditionalFormatting xmlns:xm="http://schemas.microsoft.com/office/excel/2006/main">
          <x14:cfRule type="expression" priority="157" id="{738C57D6-9C6A-4E22-85D5-769356F35E82}">
            <xm:f>'（別紙１）省力化計算シート'!$C$34=""</xm:f>
            <x14:dxf>
              <font>
                <color theme="0"/>
              </font>
              <fill>
                <patternFill>
                  <bgColor theme="0"/>
                </patternFill>
              </fill>
              <border>
                <left/>
                <right/>
                <top/>
                <bottom/>
                <vertical/>
                <horizontal/>
              </border>
            </x14:dxf>
          </x14:cfRule>
          <xm:sqref>N35:P40</xm:sqref>
        </x14:conditionalFormatting>
        <x14:conditionalFormatting xmlns:xm="http://schemas.microsoft.com/office/excel/2006/main">
          <x14:cfRule type="expression" priority="121" id="{D1987D1A-BFB1-47C6-BCDA-6BDEE0C44C1F}">
            <xm:f>'（別紙１）省力化計算シート'!$C$39=""</xm:f>
            <x14:dxf>
              <font>
                <color theme="0"/>
              </font>
              <fill>
                <patternFill>
                  <bgColor theme="0"/>
                </patternFill>
              </fill>
              <border>
                <left/>
                <right/>
                <top/>
                <bottom/>
                <vertical/>
                <horizontal/>
              </border>
            </x14:dxf>
          </x14:cfRule>
          <xm:sqref>N42:P47</xm:sqref>
        </x14:conditionalFormatting>
        <x14:conditionalFormatting xmlns:xm="http://schemas.microsoft.com/office/excel/2006/main">
          <x14:cfRule type="expression" priority="340" id="{B7887E05-F3E5-4769-AC2F-D5D8B415A91E}">
            <xm:f>'（別紙１）省力化計算シート'!$I$14=""</xm:f>
            <x14:dxf>
              <font>
                <color theme="0"/>
              </font>
              <fill>
                <patternFill>
                  <bgColor theme="0"/>
                </patternFill>
              </fill>
              <border>
                <left/>
                <right/>
                <top/>
                <bottom/>
                <vertical/>
                <horizontal/>
              </border>
            </x14:dxf>
          </x14:cfRule>
          <xm:sqref>N52:P57</xm:sqref>
        </x14:conditionalFormatting>
        <x14:conditionalFormatting xmlns:xm="http://schemas.microsoft.com/office/excel/2006/main">
          <x14:cfRule type="expression" priority="302" id="{0F2E71F4-ECE0-4F1B-8A37-BB0CD3FD764F}">
            <xm:f>'（別紙１）省力化計算シート'!$I$19=""</xm:f>
            <x14:dxf>
              <font>
                <color theme="0"/>
              </font>
              <fill>
                <patternFill>
                  <bgColor theme="0"/>
                </patternFill>
              </fill>
              <border>
                <left/>
                <right/>
                <top/>
                <bottom/>
                <vertical/>
                <horizontal/>
              </border>
            </x14:dxf>
          </x14:cfRule>
          <xm:sqref>N59:P64</xm:sqref>
        </x14:conditionalFormatting>
        <x14:conditionalFormatting xmlns:xm="http://schemas.microsoft.com/office/excel/2006/main">
          <x14:cfRule type="expression" priority="231" id="{49A1746F-B1CE-4C1B-9563-DE221082C1E9}">
            <xm:f>'（別紙１）省力化計算シート'!$I$24=""</xm:f>
            <x14:dxf>
              <font>
                <color theme="0"/>
              </font>
              <fill>
                <patternFill>
                  <bgColor theme="0"/>
                </patternFill>
              </fill>
              <border>
                <left/>
                <right/>
                <top/>
                <bottom/>
                <vertical/>
                <horizontal/>
              </border>
            </x14:dxf>
          </x14:cfRule>
          <xm:sqref>N66:P71</xm:sqref>
        </x14:conditionalFormatting>
        <x14:conditionalFormatting xmlns:xm="http://schemas.microsoft.com/office/excel/2006/main">
          <x14:cfRule type="expression" priority="85" id="{EE03F8D8-980A-4A2E-9B2F-55CA08597BE3}">
            <xm:f>'（別紙１）省力化計算シート'!$I$29=""</xm:f>
            <x14:dxf>
              <font>
                <color theme="0"/>
              </font>
              <fill>
                <patternFill>
                  <bgColor theme="0"/>
                </patternFill>
              </fill>
              <border>
                <left/>
                <right/>
                <top/>
                <bottom/>
                <vertical/>
                <horizontal/>
              </border>
            </x14:dxf>
          </x14:cfRule>
          <xm:sqref>N73:P78</xm:sqref>
        </x14:conditionalFormatting>
        <x14:conditionalFormatting xmlns:xm="http://schemas.microsoft.com/office/excel/2006/main">
          <x14:cfRule type="expression" priority="50" id="{DAE58DB1-D983-4D86-B4D2-38CD84742E2E}">
            <xm:f>'（別紙１）省力化計算シート'!$I$34=""</xm:f>
            <x14:dxf>
              <font>
                <color theme="0"/>
              </font>
              <fill>
                <patternFill>
                  <bgColor theme="0"/>
                </patternFill>
              </fill>
              <border>
                <left/>
                <right/>
                <top/>
                <bottom/>
                <vertical/>
                <horizontal/>
              </border>
            </x14:dxf>
          </x14:cfRule>
          <xm:sqref>N80:P85</xm:sqref>
        </x14:conditionalFormatting>
        <x14:conditionalFormatting xmlns:xm="http://schemas.microsoft.com/office/excel/2006/main">
          <x14:cfRule type="expression" priority="13" id="{D5FA3B89-34BE-4EFC-B126-99AD09BB3711}">
            <xm:f>'（別紙１）省力化計算シート'!$I$39=""</xm:f>
            <x14:dxf>
              <font>
                <color theme="0"/>
              </font>
              <fill>
                <patternFill>
                  <bgColor theme="0"/>
                </patternFill>
              </fill>
              <border>
                <left/>
                <right/>
                <top/>
                <bottom/>
                <vertical/>
                <horizontal/>
              </border>
            </x14:dxf>
          </x14:cfRule>
          <xm:sqref>N87:P92</xm:sqref>
        </x14:conditionalFormatting>
        <x14:conditionalFormatting xmlns:xm="http://schemas.microsoft.com/office/excel/2006/main">
          <x14:cfRule type="expression" priority="428" id="{5490273E-33C0-4771-BA1B-4E6B17F372F6}">
            <xm:f>AND('（別紙１）省力化計算シート'!$E$14="-",'（別紙１）省力化計算シート'!$D$14&lt;&gt;"")</xm:f>
            <x14:dxf>
              <fill>
                <patternFill>
                  <bgColor theme="6" tint="0.79998168889431442"/>
                </patternFill>
              </fill>
            </x14:dxf>
          </x14:cfRule>
          <xm:sqref>O8:O9</xm:sqref>
        </x14:conditionalFormatting>
        <x14:conditionalFormatting xmlns:xm="http://schemas.microsoft.com/office/excel/2006/main">
          <x14:cfRule type="expression" priority="429" id="{72EF791A-8348-43FA-B972-A303FE4CDB84}">
            <xm:f>AND('（別紙１）省力化計算シート'!$F$14&lt;0,'（別紙１）省力化計算シート'!$D$14&lt;&gt;"")</xm:f>
            <x14:dxf>
              <fill>
                <patternFill>
                  <bgColor theme="6" tint="0.79998168889431442"/>
                </patternFill>
              </fill>
            </x14:dxf>
          </x14:cfRule>
          <x14:cfRule type="expression" priority="430" id="{1C724D90-0D13-4EEE-9FE4-FF8A0785FDCF}">
            <xm:f>AND('（別紙１）省力化計算シート'!$F$14&gt;0,'（別紙１）省力化計算シート'!$D$14&lt;&gt;"")</xm:f>
            <x14:dxf>
              <fill>
                <patternFill>
                  <bgColor theme="4" tint="0.79998168889431442"/>
                </patternFill>
              </fill>
            </x14:dxf>
          </x14:cfRule>
          <xm:sqref>O9</xm:sqref>
        </x14:conditionalFormatting>
        <x14:conditionalFormatting xmlns:xm="http://schemas.microsoft.com/office/excel/2006/main">
          <x14:cfRule type="expression" priority="391" id="{EA1E9576-572C-4A4D-ACA5-E9A046617E02}">
            <xm:f>AND('（別紙１）省力化計算シート'!$E$19="-",'（別紙１）省力化計算シート'!$D$19&lt;&gt;"")</xm:f>
            <x14:dxf>
              <fill>
                <patternFill>
                  <bgColor theme="6" tint="0.79998168889431442"/>
                </patternFill>
              </fill>
            </x14:dxf>
          </x14:cfRule>
          <xm:sqref>O15:O16</xm:sqref>
        </x14:conditionalFormatting>
        <x14:conditionalFormatting xmlns:xm="http://schemas.microsoft.com/office/excel/2006/main">
          <x14:cfRule type="expression" priority="392" id="{C971EE74-A470-47F2-818F-3840D074D59F}">
            <xm:f>AND('（別紙１）省力化計算シート'!$F$19&lt;0,'（別紙１）省力化計算シート'!$D$19&lt;&gt;"")</xm:f>
            <x14:dxf>
              <fill>
                <patternFill>
                  <bgColor theme="6" tint="0.79998168889431442"/>
                </patternFill>
              </fill>
            </x14:dxf>
          </x14:cfRule>
          <x14:cfRule type="expression" priority="393" id="{9470E264-C72A-41A2-955A-D47CDE4E905F}">
            <xm:f>AND('（別紙１）省力化計算シート'!$F$19&gt;0,'（別紙１）省力化計算シート'!$D$19&lt;&gt;"")</xm:f>
            <x14:dxf>
              <fill>
                <patternFill>
                  <bgColor theme="4" tint="0.79998168889431442"/>
                </patternFill>
              </fill>
            </x14:dxf>
          </x14:cfRule>
          <xm:sqref>O16</xm:sqref>
        </x14:conditionalFormatting>
        <x14:conditionalFormatting xmlns:xm="http://schemas.microsoft.com/office/excel/2006/main">
          <x14:cfRule type="expression" priority="267" id="{870125A9-5D8D-44BF-A59E-4F7ABA20D3CE}">
            <xm:f>AND('（別紙１）省力化計算シート'!$E$24="-",'（別紙１）省力化計算シート'!$D$24&lt;&gt;"")</xm:f>
            <x14:dxf>
              <fill>
                <patternFill>
                  <bgColor theme="6" tint="0.79998168889431442"/>
                </patternFill>
              </fill>
            </x14:dxf>
          </x14:cfRule>
          <xm:sqref>O22:O23</xm:sqref>
        </x14:conditionalFormatting>
        <x14:conditionalFormatting xmlns:xm="http://schemas.microsoft.com/office/excel/2006/main">
          <x14:cfRule type="expression" priority="269" id="{094FA823-0E65-4CCB-A12F-C889011EA648}">
            <xm:f>AND('（別紙１）省力化計算シート'!$F$24&gt;0,'（別紙１）省力化計算シート'!$D$24&lt;&gt;"")</xm:f>
            <x14:dxf>
              <fill>
                <patternFill>
                  <bgColor theme="4" tint="0.79998168889431442"/>
                </patternFill>
              </fill>
            </x14:dxf>
          </x14:cfRule>
          <x14:cfRule type="expression" priority="268" id="{90DDC9AF-A1EE-457E-AB16-7879B4F0F8E4}">
            <xm:f>AND('（別紙１）省力化計算シート'!$F$24&lt;0,'（別紙１）省力化計算シート'!$D$24&lt;&gt;"")</xm:f>
            <x14:dxf>
              <fill>
                <patternFill>
                  <bgColor theme="6" tint="0.79998168889431442"/>
                </patternFill>
              </fill>
            </x14:dxf>
          </x14:cfRule>
          <xm:sqref>O23</xm:sqref>
        </x14:conditionalFormatting>
        <x14:conditionalFormatting xmlns:xm="http://schemas.microsoft.com/office/excel/2006/main">
          <x14:cfRule type="expression" priority="194" id="{0F1FD373-EF61-49F8-B8C7-1FBE09384E0C}">
            <xm:f>AND('（別紙１）省力化計算シート'!$E$29="-",'（別紙１）省力化計算シート'!$D$29&lt;&gt;"")</xm:f>
            <x14:dxf>
              <fill>
                <patternFill>
                  <bgColor theme="6" tint="0.79998168889431442"/>
                </patternFill>
              </fill>
            </x14:dxf>
          </x14:cfRule>
          <xm:sqref>O29:O30</xm:sqref>
        </x14:conditionalFormatting>
        <x14:conditionalFormatting xmlns:xm="http://schemas.microsoft.com/office/excel/2006/main">
          <x14:cfRule type="expression" priority="196" id="{1C6E95ED-F433-4139-B40C-EAC1B81505BF}">
            <xm:f>AND('（別紙１）省力化計算シート'!$F$29&gt;0,'（別紙１）省力化計算シート'!$D$29&lt;&gt;"")</xm:f>
            <x14:dxf>
              <fill>
                <patternFill>
                  <bgColor theme="4" tint="0.79998168889431442"/>
                </patternFill>
              </fill>
            </x14:dxf>
          </x14:cfRule>
          <x14:cfRule type="expression" priority="195" id="{AE65119A-EAA8-456D-B698-93006595A627}">
            <xm:f>AND('（別紙１）省力化計算シート'!$F$29&lt;0,'（別紙１）省力化計算シート'!$D$29&lt;&gt;"")</xm:f>
            <x14:dxf>
              <fill>
                <patternFill>
                  <bgColor theme="6" tint="0.79998168889431442"/>
                </patternFill>
              </fill>
            </x14:dxf>
          </x14:cfRule>
          <xm:sqref>O30</xm:sqref>
        </x14:conditionalFormatting>
        <x14:conditionalFormatting xmlns:xm="http://schemas.microsoft.com/office/excel/2006/main">
          <x14:cfRule type="expression" priority="158" id="{360DEEF2-2B6F-4ACD-B652-238773744232}">
            <xm:f>AND('（別紙１）省力化計算シート'!$E$34="-",'（別紙１）省力化計算シート'!$D$34&lt;&gt;"")</xm:f>
            <x14:dxf>
              <fill>
                <patternFill>
                  <bgColor theme="6" tint="0.79998168889431442"/>
                </patternFill>
              </fill>
            </x14:dxf>
          </x14:cfRule>
          <xm:sqref>O36:O37</xm:sqref>
        </x14:conditionalFormatting>
        <x14:conditionalFormatting xmlns:xm="http://schemas.microsoft.com/office/excel/2006/main">
          <x14:cfRule type="expression" priority="160" id="{3280CD86-83EB-40F1-8EDC-08391B657FD6}">
            <xm:f>AND('（別紙１）省力化計算シート'!$F$34&gt;0,'（別紙１）省力化計算シート'!$D$34&lt;&gt;"")</xm:f>
            <x14:dxf>
              <fill>
                <patternFill>
                  <bgColor theme="4" tint="0.79998168889431442"/>
                </patternFill>
              </fill>
            </x14:dxf>
          </x14:cfRule>
          <x14:cfRule type="expression" priority="159" id="{5A7F764F-0FAB-42C5-9EB8-BF7325DE026B}">
            <xm:f>AND('（別紙１）省力化計算シート'!$F$34&lt;0,'（別紙１）省力化計算シート'!$D$34&lt;&gt;"")</xm:f>
            <x14:dxf>
              <fill>
                <patternFill>
                  <bgColor theme="6" tint="0.79998168889431442"/>
                </patternFill>
              </fill>
            </x14:dxf>
          </x14:cfRule>
          <xm:sqref>O37</xm:sqref>
        </x14:conditionalFormatting>
        <x14:conditionalFormatting xmlns:xm="http://schemas.microsoft.com/office/excel/2006/main">
          <x14:cfRule type="expression" priority="122" id="{56497B79-FE71-4304-BE26-399F971CF16B}">
            <xm:f>AND('（別紙１）省力化計算シート'!$E$39="-",'（別紙１）省力化計算シート'!$D$39&lt;&gt;"")</xm:f>
            <x14:dxf>
              <fill>
                <patternFill>
                  <bgColor theme="6" tint="0.79998168889431442"/>
                </patternFill>
              </fill>
            </x14:dxf>
          </x14:cfRule>
          <xm:sqref>O43:O44</xm:sqref>
        </x14:conditionalFormatting>
        <x14:conditionalFormatting xmlns:xm="http://schemas.microsoft.com/office/excel/2006/main">
          <x14:cfRule type="expression" priority="124" id="{372B2857-9F35-4FCC-9B3A-CD3B6C6DEC7E}">
            <xm:f>AND('（別紙１）省力化計算シート'!$F$39&gt;0,'（別紙１）省力化計算シート'!$D$39&lt;&gt;"")</xm:f>
            <x14:dxf>
              <fill>
                <patternFill>
                  <bgColor theme="4" tint="0.79998168889431442"/>
                </patternFill>
              </fill>
            </x14:dxf>
          </x14:cfRule>
          <x14:cfRule type="expression" priority="123" id="{5CCD6461-317B-428D-9812-0A13AD058F5C}">
            <xm:f>AND('（別紙１）省力化計算シート'!$F$39&lt;0,'（別紙１）省力化計算シート'!$D$39&lt;&gt;"")</xm:f>
            <x14:dxf>
              <fill>
                <patternFill>
                  <bgColor theme="6" tint="0.79998168889431442"/>
                </patternFill>
              </fill>
            </x14:dxf>
          </x14:cfRule>
          <xm:sqref>O44</xm:sqref>
        </x14:conditionalFormatting>
        <x14:conditionalFormatting xmlns:xm="http://schemas.microsoft.com/office/excel/2006/main">
          <x14:cfRule type="expression" priority="341" id="{8983988A-996A-4076-999C-3D1DDE0D1FDA}">
            <xm:f>OR('（別紙１）省力化計算シート'!$K$14="新たに追加される作業",AND('（別紙１）省力化計算シート'!$I$14&lt;&gt;"",'（別紙１）省力化計算シート'!$J$14&lt;&gt;"",'（別紙１）省力化計算シート'!$N$14="-"))</xm:f>
            <x14:dxf>
              <fill>
                <patternFill>
                  <bgColor theme="4" tint="0.79998168889431442"/>
                </patternFill>
              </fill>
            </x14:dxf>
          </x14:cfRule>
          <xm:sqref>O53:O54</xm:sqref>
        </x14:conditionalFormatting>
        <x14:conditionalFormatting xmlns:xm="http://schemas.microsoft.com/office/excel/2006/main">
          <x14:cfRule type="expression" priority="343" id="{100DAD27-EED1-4CE7-ABA8-2A3D061E6C26}">
            <xm:f>AND('（別紙１）省力化計算シート'!$N$14&lt;0,'（別紙１）省力化計算シート'!$N$14&lt;&gt;"-")</xm:f>
            <x14:dxf>
              <fill>
                <patternFill>
                  <bgColor theme="6" tint="0.79998168889431442"/>
                </patternFill>
              </fill>
            </x14:dxf>
          </x14:cfRule>
          <x14:cfRule type="expression" priority="342" id="{52F690BC-E8EB-4AE6-99B4-AB6FAF701D7D}">
            <xm:f>AND('（別紙１）省力化計算シート'!$N$14&gt;0,'（別紙１）省力化計算シート'!$N$14&lt;&gt;"-")</xm:f>
            <x14:dxf>
              <fill>
                <patternFill>
                  <bgColor theme="4" tint="0.79998168889431442"/>
                </patternFill>
              </fill>
            </x14:dxf>
          </x14:cfRule>
          <xm:sqref>O54</xm:sqref>
        </x14:conditionalFormatting>
        <x14:conditionalFormatting xmlns:xm="http://schemas.microsoft.com/office/excel/2006/main">
          <x14:cfRule type="expression" priority="303" id="{88095DF5-161D-4D83-92C4-9604D47647F6}">
            <xm:f>OR('（別紙１）省力化計算シート'!$K$19="新たに追加される作業",AND('（別紙１）省力化計算シート'!$I$19&lt;&gt;"",'（別紙１）省力化計算シート'!$J$19&lt;&gt;"",'（別紙１）省力化計算シート'!$N$19="-"))</xm:f>
            <x14:dxf>
              <fill>
                <patternFill>
                  <bgColor theme="4" tint="0.79998168889431442"/>
                </patternFill>
              </fill>
            </x14:dxf>
          </x14:cfRule>
          <xm:sqref>O60:O61</xm:sqref>
        </x14:conditionalFormatting>
        <x14:conditionalFormatting xmlns:xm="http://schemas.microsoft.com/office/excel/2006/main">
          <x14:cfRule type="expression" priority="305" id="{7EE98158-CC6E-4B90-8699-0EAB2C07A663}">
            <xm:f>AND('（別紙１）省力化計算シート'!$N$19&lt;0,'（別紙１）省力化計算シート'!$N$19&lt;&gt;"-")</xm:f>
            <x14:dxf>
              <fill>
                <patternFill>
                  <bgColor theme="6" tint="0.79998168889431442"/>
                </patternFill>
              </fill>
            </x14:dxf>
          </x14:cfRule>
          <x14:cfRule type="expression" priority="304" id="{7A1609F8-8CE6-46BB-B4E0-9F025259CE2E}">
            <xm:f>AND('（別紙１）省力化計算シート'!$N$19&gt;0,'（別紙１）省力化計算シート'!$N$19&lt;&gt;"-")</xm:f>
            <x14:dxf>
              <fill>
                <patternFill>
                  <bgColor theme="4" tint="0.79998168889431442"/>
                </patternFill>
              </fill>
            </x14:dxf>
          </x14:cfRule>
          <xm:sqref>O61</xm:sqref>
        </x14:conditionalFormatting>
        <x14:conditionalFormatting xmlns:xm="http://schemas.microsoft.com/office/excel/2006/main">
          <x14:cfRule type="expression" priority="232" id="{B5460DCA-5EFF-4F44-B88A-BEDB1DA6FDDB}">
            <xm:f>OR('（別紙１）省力化計算シート'!$K$24="新たに追加される作業",AND('（別紙１）省力化計算シート'!$I$24&lt;&gt;"",'（別紙１）省力化計算シート'!$J$24&lt;&gt;"",'（別紙１）省力化計算シート'!$N$24="-"))</xm:f>
            <x14:dxf>
              <fill>
                <patternFill>
                  <bgColor theme="4" tint="0.79998168889431442"/>
                </patternFill>
              </fill>
            </x14:dxf>
          </x14:cfRule>
          <xm:sqref>O67:O68</xm:sqref>
        </x14:conditionalFormatting>
        <x14:conditionalFormatting xmlns:xm="http://schemas.microsoft.com/office/excel/2006/main">
          <x14:cfRule type="expression" priority="233" id="{A405C066-DBF1-411D-BADE-7140ADF56594}">
            <xm:f>AND('（別紙１）省力化計算シート'!$N$24&gt;0,'（別紙１）省力化計算シート'!$N$24&lt;&gt;"-")</xm:f>
            <x14:dxf>
              <fill>
                <patternFill>
                  <bgColor theme="4" tint="0.79998168889431442"/>
                </patternFill>
              </fill>
            </x14:dxf>
          </x14:cfRule>
          <x14:cfRule type="expression" priority="234" id="{CCB00724-F777-4A8D-9B39-18E3BD0494C2}">
            <xm:f>AND('（別紙１）省力化計算シート'!$N$24&lt;0,'（別紙１）省力化計算シート'!$N$24&lt;&gt;"-")</xm:f>
            <x14:dxf>
              <fill>
                <patternFill>
                  <bgColor theme="6" tint="0.79998168889431442"/>
                </patternFill>
              </fill>
            </x14:dxf>
          </x14:cfRule>
          <xm:sqref>O68</xm:sqref>
        </x14:conditionalFormatting>
        <x14:conditionalFormatting xmlns:xm="http://schemas.microsoft.com/office/excel/2006/main">
          <x14:cfRule type="expression" priority="86" id="{707320FA-ED0A-48E8-9157-E3356527423C}">
            <xm:f>OR('（別紙１）省力化計算シート'!$K$29="新たに追加される作業",AND('（別紙１）省力化計算シート'!$I$29&lt;&gt;"",'（別紙１）省力化計算シート'!$J$29&lt;&gt;"",'（別紙１）省力化計算シート'!$N$29="-"))</xm:f>
            <x14:dxf>
              <fill>
                <patternFill>
                  <bgColor theme="4" tint="0.79998168889431442"/>
                </patternFill>
              </fill>
            </x14:dxf>
          </x14:cfRule>
          <xm:sqref>O74:O75</xm:sqref>
        </x14:conditionalFormatting>
        <x14:conditionalFormatting xmlns:xm="http://schemas.microsoft.com/office/excel/2006/main">
          <x14:cfRule type="expression" priority="87" id="{B7413BFF-95E2-4279-A420-64938B1EB0A7}">
            <xm:f>AND('（別紙１）省力化計算シート'!$N$29&gt;0,'（別紙１）省力化計算シート'!$N$29&lt;&gt;"-")</xm:f>
            <x14:dxf>
              <fill>
                <patternFill>
                  <bgColor theme="4" tint="0.79998168889431442"/>
                </patternFill>
              </fill>
            </x14:dxf>
          </x14:cfRule>
          <x14:cfRule type="expression" priority="88" id="{F1C40F6C-DD68-4634-8C22-4ADFAD1D07BC}">
            <xm:f>AND('（別紙１）省力化計算シート'!$N$29&lt;0,'（別紙１）省力化計算シート'!$N$29&lt;&gt;"-")</xm:f>
            <x14:dxf>
              <fill>
                <patternFill>
                  <bgColor theme="6" tint="0.79998168889431442"/>
                </patternFill>
              </fill>
            </x14:dxf>
          </x14:cfRule>
          <xm:sqref>O75</xm:sqref>
        </x14:conditionalFormatting>
        <x14:conditionalFormatting xmlns:xm="http://schemas.microsoft.com/office/excel/2006/main">
          <x14:cfRule type="expression" priority="51" id="{E8E38A08-2C60-4E82-A3EA-B56B3D2B512F}">
            <xm:f>OR('（別紙１）省力化計算シート'!$K$34="新たに追加される作業",AND('（別紙１）省力化計算シート'!$I$34&lt;&gt;"",'（別紙１）省力化計算シート'!$J$34&lt;&gt;"",'（別紙１）省力化計算シート'!$N$34="-"))</xm:f>
            <x14:dxf>
              <fill>
                <patternFill>
                  <bgColor theme="4" tint="0.79998168889431442"/>
                </patternFill>
              </fill>
            </x14:dxf>
          </x14:cfRule>
          <xm:sqref>O81:O82</xm:sqref>
        </x14:conditionalFormatting>
        <x14:conditionalFormatting xmlns:xm="http://schemas.microsoft.com/office/excel/2006/main">
          <x14:cfRule type="expression" priority="52" id="{778F3E32-BBAB-49B1-A050-1BDBADEA7B63}">
            <xm:f>AND('（別紙１）省力化計算シート'!$N$34&gt;0,'（別紙１）省力化計算シート'!$N$34&lt;&gt;"-")</xm:f>
            <x14:dxf>
              <fill>
                <patternFill>
                  <bgColor theme="4" tint="0.79998168889431442"/>
                </patternFill>
              </fill>
            </x14:dxf>
          </x14:cfRule>
          <x14:cfRule type="expression" priority="53" id="{BDE28151-EACF-4551-B75D-6669AD32AD00}">
            <xm:f>AND('（別紙１）省力化計算シート'!$N$34&lt;0,'（別紙１）省力化計算シート'!$N$34&lt;&gt;"-")</xm:f>
            <x14:dxf>
              <fill>
                <patternFill>
                  <bgColor theme="6" tint="0.79998168889431442"/>
                </patternFill>
              </fill>
            </x14:dxf>
          </x14:cfRule>
          <xm:sqref>O82</xm:sqref>
        </x14:conditionalFormatting>
        <x14:conditionalFormatting xmlns:xm="http://schemas.microsoft.com/office/excel/2006/main">
          <x14:cfRule type="expression" priority="14" id="{936A39B7-EC72-4E16-A63B-F56D76D7833E}">
            <xm:f>OR('（別紙１）省力化計算シート'!$K$39="新たに追加される作業",AND('（別紙１）省力化計算シート'!$I$39&lt;&gt;"",'（別紙１）省力化計算シート'!$J$39&lt;&gt;"",'（別紙１）省力化計算シート'!$N$39="-"))</xm:f>
            <x14:dxf>
              <fill>
                <patternFill>
                  <bgColor theme="4" tint="0.79998168889431442"/>
                </patternFill>
              </fill>
            </x14:dxf>
          </x14:cfRule>
          <xm:sqref>O88:O89</xm:sqref>
        </x14:conditionalFormatting>
        <x14:conditionalFormatting xmlns:xm="http://schemas.microsoft.com/office/excel/2006/main">
          <x14:cfRule type="expression" priority="16" id="{EFDB32F2-6F4C-44B0-AB62-71923857BC8B}">
            <xm:f>AND('（別紙１）省力化計算シート'!$N$39&lt;0,'（別紙１）省力化計算シート'!$N$39&lt;&gt;"-")</xm:f>
            <x14:dxf>
              <fill>
                <patternFill>
                  <bgColor theme="6" tint="0.79998168889431442"/>
                </patternFill>
              </fill>
            </x14:dxf>
          </x14:cfRule>
          <x14:cfRule type="expression" priority="15" id="{CEE73D1C-3C30-4EDD-BAE8-9E267F16701C}">
            <xm:f>AND('（別紙１）省力化計算シート'!$N$39&gt;0,'（別紙１）省力化計算シート'!$N$39&lt;&gt;"-")</xm:f>
            <x14:dxf>
              <fill>
                <patternFill>
                  <bgColor theme="4" tint="0.79998168889431442"/>
                </patternFill>
              </fill>
            </x14:dxf>
          </x14:cfRule>
          <xm:sqref>O89</xm:sqref>
        </x14:conditionalFormatting>
        <x14:conditionalFormatting xmlns:xm="http://schemas.microsoft.com/office/excel/2006/main">
          <x14:cfRule type="expression" priority="448" id="{9F32FE6F-1127-41C0-948C-8E2228E5E801}">
            <xm:f>AND('（別紙１）省力化計算シート'!$C$14="",'（別紙１）省力化計算シート'!$C$15&lt;&gt;"")</xm:f>
            <x14:dxf>
              <font>
                <color theme="0"/>
              </font>
              <border>
                <left/>
                <right style="thin">
                  <color auto="1"/>
                </right>
                <top/>
                <bottom/>
                <vertical/>
                <horizontal/>
              </border>
            </x14:dxf>
          </x14:cfRule>
          <x14:cfRule type="expression" priority="446" id="{4E61D07A-8C85-414A-811E-A14080A40146}">
            <xm:f>'（別紙１）省力化計算シート'!$C$14=""</xm:f>
            <x14:dxf>
              <font>
                <color theme="0"/>
              </font>
              <border>
                <top/>
                <bottom/>
                <vertical/>
                <horizontal/>
              </border>
            </x14:dxf>
          </x14:cfRule>
          <x14:cfRule type="expression" priority="447" id="{BC6AB661-6194-4820-A00C-56690516F2F7}">
            <xm:f>AND('（別紙１）省力化計算シート'!$C$14&lt;&gt;"",'（別紙１）省力化計算シート'!$C$15="")</xm:f>
            <x14:dxf>
              <font>
                <color theme="0"/>
              </font>
              <border>
                <left style="thin">
                  <color auto="1"/>
                </left>
                <right/>
                <top/>
                <bottom/>
                <vertical/>
                <horizontal/>
              </border>
            </x14:dxf>
          </x14:cfRule>
          <xm:sqref>Q7:Q12</xm:sqref>
        </x14:conditionalFormatting>
        <x14:conditionalFormatting xmlns:xm="http://schemas.microsoft.com/office/excel/2006/main">
          <x14:cfRule type="expression" priority="409" id="{1249BF7E-1798-429C-B041-E1B29F078712}">
            <xm:f>AND('（別紙１）省力化計算シート'!$C$19&lt;&gt;"",'（別紙１）省力化計算シート'!$C$20="")</xm:f>
            <x14:dxf>
              <font>
                <color theme="0"/>
              </font>
              <border>
                <left style="thin">
                  <color auto="1"/>
                </left>
                <right/>
                <top/>
                <bottom/>
                <vertical/>
                <horizontal/>
              </border>
            </x14:dxf>
          </x14:cfRule>
          <x14:cfRule type="expression" priority="410" id="{EEFEC1B2-60E9-4651-A863-86ADFB436A15}">
            <xm:f>AND('（別紙１）省力化計算シート'!$C$19="",'（別紙１）省力化計算シート'!$C$20&lt;&gt;"")</xm:f>
            <x14:dxf>
              <font>
                <color theme="0"/>
              </font>
              <border>
                <left/>
                <right style="thin">
                  <color auto="1"/>
                </right>
                <top/>
                <bottom/>
                <vertical/>
                <horizontal/>
              </border>
            </x14:dxf>
          </x14:cfRule>
          <x14:cfRule type="expression" priority="408" id="{36C09844-DAA4-48E0-98B2-CF5C89C41EEB}">
            <xm:f>'（別紙１）省力化計算シート'!$C$19=""</xm:f>
            <x14:dxf>
              <font>
                <color theme="0"/>
              </font>
              <border>
                <top/>
                <bottom/>
                <vertical/>
                <horizontal/>
              </border>
            </x14:dxf>
          </x14:cfRule>
          <xm:sqref>Q14:Q19</xm:sqref>
        </x14:conditionalFormatting>
        <x14:conditionalFormatting xmlns:xm="http://schemas.microsoft.com/office/excel/2006/main">
          <x14:cfRule type="expression" priority="286" id="{970CD453-545B-40ED-B354-3DB9A9AE4A8A}">
            <xm:f>AND('（別紙１）省力化計算シート'!$C$24="",'（別紙１）省力化計算シート'!$C$25&lt;&gt;"")</xm:f>
            <x14:dxf>
              <font>
                <color theme="0"/>
              </font>
              <border>
                <left/>
                <right style="thin">
                  <color auto="1"/>
                </right>
                <top/>
                <bottom/>
                <vertical/>
                <horizontal/>
              </border>
            </x14:dxf>
          </x14:cfRule>
          <x14:cfRule type="expression" priority="285" id="{523B4191-A059-4A88-882C-582D3CE903BE}">
            <xm:f>AND('（別紙１）省力化計算シート'!$C$24&lt;&gt;"",'（別紙１）省力化計算シート'!$C$25="")</xm:f>
            <x14:dxf>
              <font>
                <color theme="0"/>
              </font>
              <border>
                <left style="thin">
                  <color auto="1"/>
                </left>
                <right/>
                <top/>
                <bottom/>
                <vertical/>
                <horizontal/>
              </border>
            </x14:dxf>
          </x14:cfRule>
          <x14:cfRule type="expression" priority="284" id="{191AEBCA-D014-4A69-856F-DE2B650834F2}">
            <xm:f>'（別紙１）省力化計算シート'!$C$24=""</xm:f>
            <x14:dxf>
              <font>
                <color theme="0"/>
              </font>
              <border>
                <top/>
                <bottom/>
                <vertical/>
                <horizontal/>
              </border>
            </x14:dxf>
          </x14:cfRule>
          <xm:sqref>Q21:Q26</xm:sqref>
        </x14:conditionalFormatting>
        <x14:conditionalFormatting xmlns:xm="http://schemas.microsoft.com/office/excel/2006/main">
          <x14:cfRule type="expression" priority="211" id="{B60A8E63-E4C8-4E02-A637-0F2424B0B512}">
            <xm:f>'（別紙１）省力化計算シート'!$C$29=""</xm:f>
            <x14:dxf>
              <font>
                <color theme="0"/>
              </font>
              <border>
                <top/>
                <bottom/>
                <vertical/>
                <horizontal/>
              </border>
            </x14:dxf>
          </x14:cfRule>
          <x14:cfRule type="expression" priority="212" id="{B4B32EB9-C72E-4A38-8249-219CABEE3852}">
            <xm:f>AND('（別紙１）省力化計算シート'!$C$29&lt;&gt;"",'（別紙１）省力化計算シート'!$C$30="")</xm:f>
            <x14:dxf>
              <font>
                <color theme="0"/>
              </font>
              <border>
                <left style="thin">
                  <color auto="1"/>
                </left>
                <right/>
                <top/>
                <bottom/>
                <vertical/>
                <horizontal/>
              </border>
            </x14:dxf>
          </x14:cfRule>
          <x14:cfRule type="expression" priority="213" id="{EE4179ED-EBAA-482B-81F5-E4A0A54CC174}">
            <xm:f>AND('（別紙１）省力化計算シート'!$C$29="",'（別紙１）省力化計算シート'!$C$30&lt;&gt;"")</xm:f>
            <x14:dxf>
              <font>
                <color theme="0"/>
              </font>
              <border>
                <left/>
                <right style="thin">
                  <color auto="1"/>
                </right>
                <top/>
                <bottom/>
                <vertical/>
                <horizontal/>
              </border>
            </x14:dxf>
          </x14:cfRule>
          <xm:sqref>Q28:Q33</xm:sqref>
        </x14:conditionalFormatting>
        <x14:conditionalFormatting xmlns:xm="http://schemas.microsoft.com/office/excel/2006/main">
          <x14:cfRule type="expression" priority="177" id="{0FDE135C-D371-4A38-B6AD-CDCAAEA95536}">
            <xm:f>AND('（別紙１）省力化計算シート'!$C$34="",'（別紙１）省力化計算シート'!$C$35&lt;&gt;"")</xm:f>
            <x14:dxf>
              <font>
                <color theme="0"/>
              </font>
              <border>
                <left/>
                <right style="thin">
                  <color auto="1"/>
                </right>
                <top/>
                <bottom/>
                <vertical/>
                <horizontal/>
              </border>
            </x14:dxf>
          </x14:cfRule>
          <x14:cfRule type="expression" priority="176" id="{8D2F8BDB-B4D9-4719-84E9-876C79253136}">
            <xm:f>AND('（別紙１）省力化計算シート'!$C$34&lt;&gt;"",'（別紙１）省力化計算シート'!$C$35="")</xm:f>
            <x14:dxf>
              <font>
                <color theme="0"/>
              </font>
              <border>
                <left style="thin">
                  <color auto="1"/>
                </left>
                <right/>
                <top/>
                <bottom/>
                <vertical/>
                <horizontal/>
              </border>
            </x14:dxf>
          </x14:cfRule>
          <x14:cfRule type="expression" priority="175" id="{B3C0607A-9C92-437A-9B94-CAE245130425}">
            <xm:f>'（別紙１）省力化計算シート'!$C$34=""</xm:f>
            <x14:dxf>
              <font>
                <color theme="0"/>
              </font>
              <border>
                <top/>
                <bottom/>
                <vertical/>
                <horizontal/>
              </border>
            </x14:dxf>
          </x14:cfRule>
          <xm:sqref>Q35:Q40</xm:sqref>
        </x14:conditionalFormatting>
        <x14:conditionalFormatting xmlns:xm="http://schemas.microsoft.com/office/excel/2006/main">
          <x14:cfRule type="expression" priority="140" id="{C273FF5C-5A9E-40DE-93DE-5B02377B8397}">
            <xm:f>AND('（別紙１）省力化計算シート'!$C$39&lt;&gt;"",'（別紙１）省力化計算シート'!$C$40="")</xm:f>
            <x14:dxf>
              <font>
                <color theme="0"/>
              </font>
              <border>
                <left style="thin">
                  <color auto="1"/>
                </left>
                <right/>
                <top/>
                <bottom/>
                <vertical/>
                <horizontal/>
              </border>
            </x14:dxf>
          </x14:cfRule>
          <x14:cfRule type="expression" priority="141" id="{8E7E254F-BCC3-48B8-9A11-FA5A9C5C6220}">
            <xm:f>AND('（別紙１）省力化計算シート'!$C$39="",'（別紙１）省力化計算シート'!$C$40&lt;&gt;"")</xm:f>
            <x14:dxf>
              <font>
                <color theme="0"/>
              </font>
              <border>
                <left/>
                <right style="thin">
                  <color auto="1"/>
                </right>
                <top/>
                <bottom/>
                <vertical/>
                <horizontal/>
              </border>
            </x14:dxf>
          </x14:cfRule>
          <x14:cfRule type="expression" priority="139" id="{58FD1469-8D25-4012-A528-E81E68312012}">
            <xm:f>'（別紙１）省力化計算シート'!$C$39=""</xm:f>
            <x14:dxf>
              <font>
                <color theme="0"/>
              </font>
              <border>
                <top/>
                <bottom/>
                <vertical/>
                <horizontal/>
              </border>
            </x14:dxf>
          </x14:cfRule>
          <xm:sqref>Q42:Q47</xm:sqref>
        </x14:conditionalFormatting>
        <x14:conditionalFormatting xmlns:xm="http://schemas.microsoft.com/office/excel/2006/main">
          <x14:cfRule type="expression" priority="372" id="{E854747E-1130-49DD-861E-E4AED69838E0}">
            <xm:f>'（別紙１）省力化計算シート'!$I$14=""</xm:f>
            <x14:dxf>
              <font>
                <color theme="0"/>
              </font>
              <border>
                <top/>
                <bottom/>
                <vertical/>
                <horizontal/>
              </border>
            </x14:dxf>
          </x14:cfRule>
          <x14:cfRule type="expression" priority="374" id="{9E05DC5F-7A61-4901-AA2F-42E296FEC8B5}">
            <xm:f>AND('（別紙１）省力化計算シート'!$I$14="",'（別紙１）省力化計算シート'!$I$15&lt;&gt;"")</xm:f>
            <x14:dxf>
              <font>
                <color theme="0"/>
              </font>
              <border>
                <left/>
                <right style="thin">
                  <color auto="1"/>
                </right>
                <top/>
                <bottom/>
                <vertical/>
                <horizontal/>
              </border>
            </x14:dxf>
          </x14:cfRule>
          <x14:cfRule type="expression" priority="373" id="{88F956F7-BC25-4639-8B5D-52A85145AA45}">
            <xm:f>AND('（別紙１）省力化計算シート'!$I$14&lt;&gt;"",'（別紙１）省力化計算シート'!$I$15="")</xm:f>
            <x14:dxf>
              <font>
                <color theme="0"/>
              </font>
              <border>
                <left style="thin">
                  <color auto="1"/>
                </left>
                <right/>
                <top/>
                <bottom/>
                <vertical/>
                <horizontal/>
              </border>
            </x14:dxf>
          </x14:cfRule>
          <xm:sqref>Q52:Q57</xm:sqref>
        </x14:conditionalFormatting>
        <x14:conditionalFormatting xmlns:xm="http://schemas.microsoft.com/office/excel/2006/main">
          <x14:cfRule type="expression" priority="323" id="{2D60C213-67F5-461C-8986-03AC5F5E3F15}">
            <xm:f>AND('（別紙１）省力化計算シート'!$I$19="",'（別紙１）省力化計算シート'!$I$20&lt;&gt;"")</xm:f>
            <x14:dxf>
              <font>
                <color theme="0"/>
              </font>
              <border>
                <left/>
                <right style="thin">
                  <color auto="1"/>
                </right>
                <top/>
                <bottom/>
                <vertical/>
                <horizontal/>
              </border>
            </x14:dxf>
          </x14:cfRule>
          <x14:cfRule type="expression" priority="322" id="{FA8C4765-FA63-4B1F-AC78-03A87B087245}">
            <xm:f>AND('（別紙１）省力化計算シート'!$I$19&lt;&gt;"",'（別紙１）省力化計算シート'!$I$20="")</xm:f>
            <x14:dxf>
              <font>
                <color theme="0"/>
              </font>
              <border>
                <left style="thin">
                  <color auto="1"/>
                </left>
                <right/>
                <top/>
                <bottom/>
                <vertical/>
                <horizontal/>
              </border>
            </x14:dxf>
          </x14:cfRule>
          <x14:cfRule type="expression" priority="321" id="{5F0B8463-291F-4BE0-82FF-3F889D240EE3}">
            <xm:f>'（別紙１）省力化計算シート'!$I$19=""</xm:f>
            <x14:dxf>
              <font>
                <color theme="0"/>
              </font>
              <border>
                <top/>
                <bottom/>
                <vertical/>
                <horizontal/>
              </border>
            </x14:dxf>
          </x14:cfRule>
          <xm:sqref>Q59:Q64</xm:sqref>
        </x14:conditionalFormatting>
        <x14:conditionalFormatting xmlns:xm="http://schemas.microsoft.com/office/excel/2006/main">
          <x14:cfRule type="expression" priority="248" id="{EDED04F2-6714-4FD0-A16B-7EF165C1BAE2}">
            <xm:f>'（別紙１）省力化計算シート'!$I$24=""</xm:f>
            <x14:dxf>
              <font>
                <color theme="0"/>
              </font>
              <border>
                <top/>
                <bottom/>
                <vertical/>
                <horizontal/>
              </border>
            </x14:dxf>
          </x14:cfRule>
          <x14:cfRule type="expression" priority="250" id="{0067BF71-DA57-404B-A285-DE36C90AEAFD}">
            <xm:f>AND('（別紙１）省力化計算シート'!$I$24="",'（別紙１）省力化計算シート'!$I$25&lt;&gt;"")</xm:f>
            <x14:dxf>
              <font>
                <color theme="0"/>
              </font>
              <border>
                <left/>
                <right style="thin">
                  <color auto="1"/>
                </right>
                <top/>
                <bottom/>
                <vertical/>
                <horizontal/>
              </border>
            </x14:dxf>
          </x14:cfRule>
          <x14:cfRule type="expression" priority="249" id="{28FE9DBA-6F21-471B-AB9B-A63A81A6B125}">
            <xm:f>AND('（別紙１）省力化計算シート'!$I$24&lt;&gt;"",'（別紙１）省力化計算シート'!$I$25="")</xm:f>
            <x14:dxf>
              <font>
                <color theme="0"/>
              </font>
              <border>
                <left style="thin">
                  <color auto="1"/>
                </left>
                <right/>
                <top/>
                <bottom/>
                <vertical/>
                <horizontal/>
              </border>
            </x14:dxf>
          </x14:cfRule>
          <xm:sqref>Q66:Q71</xm:sqref>
        </x14:conditionalFormatting>
        <x14:conditionalFormatting xmlns:xm="http://schemas.microsoft.com/office/excel/2006/main">
          <x14:cfRule type="expression" priority="105" id="{E1BE3607-24F3-4C16-AB71-9B6556F029AE}">
            <xm:f>AND('（別紙１）省力化計算シート'!$I$29="",'（別紙１）省力化計算シート'!$I$30&lt;&gt;"")</xm:f>
            <x14:dxf>
              <font>
                <color theme="0"/>
              </font>
              <border>
                <left/>
                <right style="thin">
                  <color auto="1"/>
                </right>
                <top/>
                <bottom/>
                <vertical/>
                <horizontal/>
              </border>
            </x14:dxf>
          </x14:cfRule>
          <x14:cfRule type="expression" priority="104" id="{2537F62F-7ECB-44AF-B12C-04C73D3F43C4}">
            <xm:f>AND('（別紙１）省力化計算シート'!$I$29&lt;&gt;"",'（別紙１）省力化計算シート'!$I$30="")</xm:f>
            <x14:dxf>
              <font>
                <color theme="0"/>
              </font>
              <border>
                <left style="thin">
                  <color auto="1"/>
                </left>
                <right/>
                <top/>
                <bottom/>
                <vertical/>
                <horizontal/>
              </border>
            </x14:dxf>
          </x14:cfRule>
          <x14:cfRule type="expression" priority="103" id="{18E5B468-74BC-488E-84AA-516D7702813C}">
            <xm:f>'（別紙１）省力化計算シート'!$I$29=""</xm:f>
            <x14:dxf>
              <font>
                <color theme="0"/>
              </font>
              <border>
                <top/>
                <bottom/>
                <vertical/>
                <horizontal/>
              </border>
            </x14:dxf>
          </x14:cfRule>
          <xm:sqref>Q73:Q78</xm:sqref>
        </x14:conditionalFormatting>
        <x14:conditionalFormatting xmlns:xm="http://schemas.microsoft.com/office/excel/2006/main">
          <x14:cfRule type="expression" priority="67" id="{44C28A70-A878-451A-B484-BB3AB3192112}">
            <xm:f>'（別紙１）省力化計算シート'!$I$34=""</xm:f>
            <x14:dxf>
              <font>
                <color theme="0"/>
              </font>
              <border>
                <top/>
                <bottom/>
                <vertical/>
                <horizontal/>
              </border>
            </x14:dxf>
          </x14:cfRule>
          <x14:cfRule type="expression" priority="68" id="{77482F48-E029-45C5-915F-009757442525}">
            <xm:f>AND('（別紙１）省力化計算シート'!$I$34&lt;&gt;"",'（別紙１）省力化計算シート'!$I$35="")</xm:f>
            <x14:dxf>
              <font>
                <color theme="0"/>
              </font>
              <border>
                <left style="thin">
                  <color auto="1"/>
                </left>
                <right/>
                <top/>
                <bottom/>
                <vertical/>
                <horizontal/>
              </border>
            </x14:dxf>
          </x14:cfRule>
          <x14:cfRule type="expression" priority="69" id="{40983C34-C000-425B-84D6-67A40535B2A7}">
            <xm:f>AND('（別紙１）省力化計算シート'!$I$34="",'（別紙１）省力化計算シート'!$I$35&lt;&gt;"")</xm:f>
            <x14:dxf>
              <font>
                <color theme="0"/>
              </font>
              <border>
                <left/>
                <right style="thin">
                  <color auto="1"/>
                </right>
                <top/>
                <bottom/>
                <vertical/>
                <horizontal/>
              </border>
            </x14:dxf>
          </x14:cfRule>
          <xm:sqref>Q80:Q85</xm:sqref>
        </x14:conditionalFormatting>
        <x14:conditionalFormatting xmlns:xm="http://schemas.microsoft.com/office/excel/2006/main">
          <x14:cfRule type="expression" priority="32" id="{D11FA2BC-4C99-4063-B7CE-9FF616F95CD3}">
            <xm:f>AND('（別紙１）省力化計算シート'!$I$39&lt;&gt;"",'（別紙１）省力化計算シート'!$I$40="")</xm:f>
            <x14:dxf>
              <font>
                <color theme="0"/>
              </font>
              <border>
                <left style="thin">
                  <color auto="1"/>
                </left>
                <right/>
                <top/>
                <bottom/>
                <vertical/>
                <horizontal/>
              </border>
            </x14:dxf>
          </x14:cfRule>
          <x14:cfRule type="expression" priority="31" id="{840BB644-0826-4AA6-BA8D-5157097209F2}">
            <xm:f>'（別紙１）省力化計算シート'!$I$39=""</xm:f>
            <x14:dxf>
              <font>
                <color theme="0"/>
              </font>
              <border>
                <top/>
                <bottom/>
                <vertical/>
                <horizontal/>
              </border>
            </x14:dxf>
          </x14:cfRule>
          <x14:cfRule type="expression" priority="33" id="{1B9F307F-5074-4C64-BF10-D1D07B432B18}">
            <xm:f>AND('（別紙１）省力化計算シート'!$I$39="",'（別紙１）省力化計算シート'!$I$40&lt;&gt;"")</xm:f>
            <x14:dxf>
              <font>
                <color theme="0"/>
              </font>
              <border>
                <left/>
                <right style="thin">
                  <color auto="1"/>
                </right>
                <top/>
                <bottom/>
                <vertical/>
                <horizontal/>
              </border>
            </x14:dxf>
          </x14:cfRule>
          <xm:sqref>Q87:Q92</xm:sqref>
        </x14:conditionalFormatting>
        <x14:conditionalFormatting xmlns:xm="http://schemas.microsoft.com/office/excel/2006/main">
          <x14:cfRule type="expression" priority="431" id="{2C3B378F-A48C-49D5-93B7-D21B8F0E8514}">
            <xm:f>'（別紙１）省力化計算シート'!$C$15=""</xm:f>
            <x14:dxf>
              <font>
                <color theme="0"/>
              </font>
              <fill>
                <patternFill>
                  <bgColor theme="0"/>
                </patternFill>
              </fill>
              <border>
                <left/>
                <right/>
                <top/>
                <bottom/>
                <vertical/>
                <horizontal/>
              </border>
            </x14:dxf>
          </x14:cfRule>
          <xm:sqref>R7:T12</xm:sqref>
        </x14:conditionalFormatting>
        <x14:conditionalFormatting xmlns:xm="http://schemas.microsoft.com/office/excel/2006/main">
          <x14:cfRule type="expression" priority="394" id="{BBC5F0AE-A119-4472-B8D1-CA7F7587C0BB}">
            <xm:f>'（別紙１）省力化計算シート'!$C$20=""</xm:f>
            <x14:dxf>
              <font>
                <color theme="0"/>
              </font>
              <fill>
                <patternFill>
                  <bgColor theme="0"/>
                </patternFill>
              </fill>
              <border>
                <left/>
                <right/>
                <top/>
                <bottom/>
                <vertical/>
                <horizontal/>
              </border>
            </x14:dxf>
          </x14:cfRule>
          <xm:sqref>R14:T19</xm:sqref>
        </x14:conditionalFormatting>
        <x14:conditionalFormatting xmlns:xm="http://schemas.microsoft.com/office/excel/2006/main">
          <x14:cfRule type="expression" priority="270" id="{73100F71-8506-4AD3-AC35-266708E87BB0}">
            <xm:f>'（別紙１）省力化計算シート'!$C$25=""</xm:f>
            <x14:dxf>
              <font>
                <color theme="0"/>
              </font>
              <fill>
                <patternFill>
                  <bgColor theme="0"/>
                </patternFill>
              </fill>
              <border>
                <left/>
                <right/>
                <top/>
                <bottom/>
                <vertical/>
                <horizontal/>
              </border>
            </x14:dxf>
          </x14:cfRule>
          <xm:sqref>R21:T26</xm:sqref>
        </x14:conditionalFormatting>
        <x14:conditionalFormatting xmlns:xm="http://schemas.microsoft.com/office/excel/2006/main">
          <x14:cfRule type="expression" priority="197" id="{196BCE34-67E1-4582-B09B-04DB7ADFCE04}">
            <xm:f>'（別紙１）省力化計算シート'!$C$30=""</xm:f>
            <x14:dxf>
              <font>
                <color theme="0"/>
              </font>
              <fill>
                <patternFill>
                  <bgColor theme="0"/>
                </patternFill>
              </fill>
              <border>
                <left/>
                <right/>
                <top/>
                <bottom/>
                <vertical/>
                <horizontal/>
              </border>
            </x14:dxf>
          </x14:cfRule>
          <xm:sqref>R28:T33</xm:sqref>
        </x14:conditionalFormatting>
        <x14:conditionalFormatting xmlns:xm="http://schemas.microsoft.com/office/excel/2006/main">
          <x14:cfRule type="expression" priority="161" id="{EE160BCA-8EF6-4CE1-83B6-08B3835E1158}">
            <xm:f>'（別紙１）省力化計算シート'!$C$35=""</xm:f>
            <x14:dxf>
              <font>
                <color theme="0"/>
              </font>
              <fill>
                <patternFill>
                  <bgColor theme="0"/>
                </patternFill>
              </fill>
              <border>
                <left/>
                <right/>
                <top/>
                <bottom/>
                <vertical/>
                <horizontal/>
              </border>
            </x14:dxf>
          </x14:cfRule>
          <xm:sqref>R35:T40</xm:sqref>
        </x14:conditionalFormatting>
        <x14:conditionalFormatting xmlns:xm="http://schemas.microsoft.com/office/excel/2006/main">
          <x14:cfRule type="expression" priority="125" id="{B95A8A52-D33B-4DC2-AF40-148314C35116}">
            <xm:f>'（別紙１）省力化計算シート'!$C$40=""</xm:f>
            <x14:dxf>
              <font>
                <color theme="0"/>
              </font>
              <fill>
                <patternFill>
                  <bgColor theme="0"/>
                </patternFill>
              </fill>
              <border>
                <left/>
                <right/>
                <top/>
                <bottom/>
                <vertical/>
                <horizontal/>
              </border>
            </x14:dxf>
          </x14:cfRule>
          <xm:sqref>R42:T47</xm:sqref>
        </x14:conditionalFormatting>
        <x14:conditionalFormatting xmlns:xm="http://schemas.microsoft.com/office/excel/2006/main">
          <x14:cfRule type="expression" priority="359" id="{9E93CD85-CF56-4BEC-A2EB-513D0B1EA403}">
            <xm:f>'（別紙１）省力化計算シート'!$I$15=""</xm:f>
            <x14:dxf>
              <font>
                <color theme="0"/>
              </font>
              <fill>
                <patternFill>
                  <bgColor theme="0"/>
                </patternFill>
              </fill>
              <border>
                <left/>
                <right/>
                <top/>
                <bottom/>
                <vertical/>
                <horizontal/>
              </border>
            </x14:dxf>
          </x14:cfRule>
          <xm:sqref>R52:T57</xm:sqref>
        </x14:conditionalFormatting>
        <x14:conditionalFormatting xmlns:xm="http://schemas.microsoft.com/office/excel/2006/main">
          <x14:cfRule type="expression" priority="306" id="{B9D025ED-389E-43F2-AB65-69CD154C6BA2}">
            <xm:f>'（別紙１）省力化計算シート'!$I$20=""</xm:f>
            <x14:dxf>
              <font>
                <color theme="0"/>
              </font>
              <fill>
                <patternFill>
                  <bgColor theme="0"/>
                </patternFill>
              </fill>
              <border>
                <left/>
                <right/>
                <top/>
                <bottom/>
                <vertical/>
                <horizontal/>
              </border>
            </x14:dxf>
          </x14:cfRule>
          <xm:sqref>R59:T64</xm:sqref>
        </x14:conditionalFormatting>
        <x14:conditionalFormatting xmlns:xm="http://schemas.microsoft.com/office/excel/2006/main">
          <x14:cfRule type="expression" priority="235" id="{E70676BA-41E4-4F6D-A22A-B79CB7057DFC}">
            <xm:f>'（別紙１）省力化計算シート'!$I$25=""</xm:f>
            <x14:dxf>
              <font>
                <color theme="0"/>
              </font>
              <fill>
                <patternFill>
                  <bgColor theme="0"/>
                </patternFill>
              </fill>
              <border>
                <left/>
                <right/>
                <top/>
                <bottom/>
                <vertical/>
                <horizontal/>
              </border>
            </x14:dxf>
          </x14:cfRule>
          <xm:sqref>R66:T71</xm:sqref>
        </x14:conditionalFormatting>
        <x14:conditionalFormatting xmlns:xm="http://schemas.microsoft.com/office/excel/2006/main">
          <x14:cfRule type="expression" priority="89" id="{4BB0995F-0CC5-41D0-BA06-C44648B4EFDD}">
            <xm:f>'（別紙１）省力化計算シート'!$I$30=""</xm:f>
            <x14:dxf>
              <font>
                <color theme="0"/>
              </font>
              <fill>
                <patternFill>
                  <bgColor theme="0"/>
                </patternFill>
              </fill>
              <border>
                <left/>
                <right/>
                <top/>
                <bottom/>
                <vertical/>
                <horizontal/>
              </border>
            </x14:dxf>
          </x14:cfRule>
          <xm:sqref>R73:T78</xm:sqref>
        </x14:conditionalFormatting>
        <x14:conditionalFormatting xmlns:xm="http://schemas.microsoft.com/office/excel/2006/main">
          <x14:cfRule type="expression" priority="54" id="{B7E1E07A-8CD2-4643-BCA0-BDF58DE88A94}">
            <xm:f>'（別紙１）省力化計算シート'!$I$35=""</xm:f>
            <x14:dxf>
              <font>
                <color theme="0"/>
              </font>
              <fill>
                <patternFill>
                  <bgColor theme="0"/>
                </patternFill>
              </fill>
              <border>
                <left/>
                <right/>
                <top/>
                <bottom/>
                <vertical/>
                <horizontal/>
              </border>
            </x14:dxf>
          </x14:cfRule>
          <xm:sqref>R80:T85</xm:sqref>
        </x14:conditionalFormatting>
        <x14:conditionalFormatting xmlns:xm="http://schemas.microsoft.com/office/excel/2006/main">
          <x14:cfRule type="expression" priority="17" id="{1C34BF40-FCC4-48AB-A91B-991F7DB852F7}">
            <xm:f>'（別紙１）省力化計算シート'!$I$40=""</xm:f>
            <x14:dxf>
              <font>
                <color theme="0"/>
              </font>
              <fill>
                <patternFill>
                  <bgColor theme="0"/>
                </patternFill>
              </fill>
              <border>
                <left/>
                <right/>
                <top/>
                <bottom/>
                <vertical/>
                <horizontal/>
              </border>
            </x14:dxf>
          </x14:cfRule>
          <xm:sqref>R87:T92</xm:sqref>
        </x14:conditionalFormatting>
        <x14:conditionalFormatting xmlns:xm="http://schemas.microsoft.com/office/excel/2006/main">
          <x14:cfRule type="expression" priority="432" id="{64DB7870-E0BE-42E2-A5F2-9CD1AC8433EC}">
            <xm:f>AND('（別紙１）省力化計算シート'!$E$15="-",'（別紙１）省力化計算シート'!$D$15&lt;&gt;"")</xm:f>
            <x14:dxf>
              <fill>
                <patternFill>
                  <bgColor theme="6" tint="0.79998168889431442"/>
                </patternFill>
              </fill>
            </x14:dxf>
          </x14:cfRule>
          <xm:sqref>S8:S9</xm:sqref>
        </x14:conditionalFormatting>
        <x14:conditionalFormatting xmlns:xm="http://schemas.microsoft.com/office/excel/2006/main">
          <x14:cfRule type="expression" priority="433" id="{4BC19FAE-FE61-47DF-8BF7-7191215FCBA6}">
            <xm:f>AND('（別紙１）省力化計算シート'!$F$15&lt;0,'（別紙１）省力化計算シート'!$D$15&lt;&gt;"")</xm:f>
            <x14:dxf>
              <fill>
                <patternFill>
                  <bgColor theme="6" tint="0.79998168889431442"/>
                </patternFill>
              </fill>
            </x14:dxf>
          </x14:cfRule>
          <x14:cfRule type="expression" priority="434" id="{EE3D3A72-DFD4-41C9-88BD-094A0F251FAC}">
            <xm:f>AND('（別紙１）省力化計算シート'!$F$15&gt;0,'（別紙１）省力化計算シート'!$D$15&lt;&gt;"")</xm:f>
            <x14:dxf>
              <fill>
                <patternFill>
                  <bgColor theme="4" tint="0.79998168889431442"/>
                </patternFill>
              </fill>
            </x14:dxf>
          </x14:cfRule>
          <xm:sqref>S9</xm:sqref>
        </x14:conditionalFormatting>
        <x14:conditionalFormatting xmlns:xm="http://schemas.microsoft.com/office/excel/2006/main">
          <x14:cfRule type="expression" priority="395" id="{EE162DBC-B8CA-4757-80C8-0FC0CBDC24D3}">
            <xm:f>AND('（別紙１）省力化計算シート'!$E$20="-",'（別紙１）省力化計算シート'!$D$20&lt;&gt;"")</xm:f>
            <x14:dxf>
              <fill>
                <patternFill>
                  <bgColor theme="6" tint="0.79998168889431442"/>
                </patternFill>
              </fill>
            </x14:dxf>
          </x14:cfRule>
          <xm:sqref>S15:S16</xm:sqref>
        </x14:conditionalFormatting>
        <x14:conditionalFormatting xmlns:xm="http://schemas.microsoft.com/office/excel/2006/main">
          <x14:cfRule type="expression" priority="396" id="{340B7D5E-CAA2-4B46-912D-3A25F717CE64}">
            <xm:f>AND('（別紙１）省力化計算シート'!$F$20&lt;0,'（別紙１）省力化計算シート'!$D$20&lt;&gt;"")</xm:f>
            <x14:dxf>
              <fill>
                <patternFill>
                  <bgColor theme="6" tint="0.79998168889431442"/>
                </patternFill>
              </fill>
            </x14:dxf>
          </x14:cfRule>
          <x14:cfRule type="expression" priority="397" id="{5C679150-CE8F-494A-86A4-91DC65E406EC}">
            <xm:f>AND('（別紙１）省力化計算シート'!$F$20&gt;0,'（別紙１）省力化計算シート'!$D$20&lt;&gt;"")</xm:f>
            <x14:dxf>
              <fill>
                <patternFill>
                  <bgColor theme="4" tint="0.79998168889431442"/>
                </patternFill>
              </fill>
            </x14:dxf>
          </x14:cfRule>
          <xm:sqref>S16</xm:sqref>
        </x14:conditionalFormatting>
        <x14:conditionalFormatting xmlns:xm="http://schemas.microsoft.com/office/excel/2006/main">
          <x14:cfRule type="expression" priority="271" id="{CBC3AE13-CD59-4A78-8925-D825A46B16B1}">
            <xm:f>AND('（別紙１）省力化計算シート'!$E$25="-",'（別紙１）省力化計算シート'!$D$25&lt;&gt;"")</xm:f>
            <x14:dxf>
              <fill>
                <patternFill>
                  <bgColor theme="6" tint="0.79998168889431442"/>
                </patternFill>
              </fill>
            </x14:dxf>
          </x14:cfRule>
          <xm:sqref>S22:S23</xm:sqref>
        </x14:conditionalFormatting>
        <x14:conditionalFormatting xmlns:xm="http://schemas.microsoft.com/office/excel/2006/main">
          <x14:cfRule type="expression" priority="272" id="{AFD92C5D-BE24-4E43-9D14-FB145B943E38}">
            <xm:f>AND('（別紙１）省力化計算シート'!$F$25&lt;0,'（別紙１）省力化計算シート'!$D$25&lt;&gt;"")</xm:f>
            <x14:dxf>
              <fill>
                <patternFill>
                  <bgColor theme="6" tint="0.79998168889431442"/>
                </patternFill>
              </fill>
            </x14:dxf>
          </x14:cfRule>
          <x14:cfRule type="expression" priority="273" id="{94C1C41A-35E6-44C4-B3E2-88CA8C3C2772}">
            <xm:f>AND('（別紙１）省力化計算シート'!$F$25&gt;0,'（別紙１）省力化計算シート'!$D$25&lt;&gt;"")</xm:f>
            <x14:dxf>
              <fill>
                <patternFill>
                  <bgColor theme="4" tint="0.79998168889431442"/>
                </patternFill>
              </fill>
            </x14:dxf>
          </x14:cfRule>
          <xm:sqref>S23</xm:sqref>
        </x14:conditionalFormatting>
        <x14:conditionalFormatting xmlns:xm="http://schemas.microsoft.com/office/excel/2006/main">
          <x14:cfRule type="expression" priority="198" id="{7D081DA4-4442-474E-B6FD-B7B0A8ADE538}">
            <xm:f>AND('（別紙１）省力化計算シート'!$E$30="-",'（別紙１）省力化計算シート'!$D$30&lt;&gt;"")</xm:f>
            <x14:dxf>
              <fill>
                <patternFill>
                  <bgColor theme="6" tint="0.79998168889431442"/>
                </patternFill>
              </fill>
            </x14:dxf>
          </x14:cfRule>
          <xm:sqref>S29:S30</xm:sqref>
        </x14:conditionalFormatting>
        <x14:conditionalFormatting xmlns:xm="http://schemas.microsoft.com/office/excel/2006/main">
          <x14:cfRule type="expression" priority="199" id="{7E15AC67-75EC-438A-AA2F-A03DD5BC151B}">
            <xm:f>AND('（別紙１）省力化計算シート'!$F$30&lt;0,'（別紙１）省力化計算シート'!$D$30&lt;&gt;"")</xm:f>
            <x14:dxf>
              <fill>
                <patternFill>
                  <bgColor theme="6" tint="0.79998168889431442"/>
                </patternFill>
              </fill>
            </x14:dxf>
          </x14:cfRule>
          <x14:cfRule type="expression" priority="200" id="{982C1482-9B50-40C9-B30F-EFFBF8FBF9ED}">
            <xm:f>AND('（別紙１）省力化計算シート'!$F$30&gt;0,'（別紙１）省力化計算シート'!$D$30&lt;&gt;"")</xm:f>
            <x14:dxf>
              <fill>
                <patternFill>
                  <bgColor theme="4" tint="0.79998168889431442"/>
                </patternFill>
              </fill>
            </x14:dxf>
          </x14:cfRule>
          <xm:sqref>S30</xm:sqref>
        </x14:conditionalFormatting>
        <x14:conditionalFormatting xmlns:xm="http://schemas.microsoft.com/office/excel/2006/main">
          <x14:cfRule type="expression" priority="162" id="{D506B28B-577A-4123-9004-1757C392DAEE}">
            <xm:f>AND('（別紙１）省力化計算シート'!$E$35="-",'（別紙１）省力化計算シート'!$D$35&lt;&gt;"")</xm:f>
            <x14:dxf>
              <fill>
                <patternFill>
                  <bgColor theme="6" tint="0.79998168889431442"/>
                </patternFill>
              </fill>
            </x14:dxf>
          </x14:cfRule>
          <xm:sqref>S36:S37</xm:sqref>
        </x14:conditionalFormatting>
        <x14:conditionalFormatting xmlns:xm="http://schemas.microsoft.com/office/excel/2006/main">
          <x14:cfRule type="expression" priority="163" id="{0345143E-18CC-46CC-A08D-04F9DFE15A12}">
            <xm:f>AND('（別紙１）省力化計算シート'!$F$35&lt;0,'（別紙１）省力化計算シート'!$D$35&lt;&gt;"")</xm:f>
            <x14:dxf>
              <fill>
                <patternFill>
                  <bgColor theme="6" tint="0.79998168889431442"/>
                </patternFill>
              </fill>
            </x14:dxf>
          </x14:cfRule>
          <x14:cfRule type="expression" priority="164" id="{3BCCEA9E-C160-4A5A-AD90-8D7CC99781C7}">
            <xm:f>AND('（別紙１）省力化計算シート'!$F$35&gt;0,'（別紙１）省力化計算シート'!$D$35&lt;&gt;"")</xm:f>
            <x14:dxf>
              <fill>
                <patternFill>
                  <bgColor theme="4" tint="0.79998168889431442"/>
                </patternFill>
              </fill>
            </x14:dxf>
          </x14:cfRule>
          <xm:sqref>S37</xm:sqref>
        </x14:conditionalFormatting>
        <x14:conditionalFormatting xmlns:xm="http://schemas.microsoft.com/office/excel/2006/main">
          <x14:cfRule type="expression" priority="126" id="{ADB45883-495C-40DA-8043-67A5DB3F3A14}">
            <xm:f>AND('（別紙１）省力化計算シート'!$E$40="-",'（別紙１）省力化計算シート'!$D$40&lt;&gt;"")</xm:f>
            <x14:dxf>
              <fill>
                <patternFill>
                  <bgColor theme="6" tint="0.79998168889431442"/>
                </patternFill>
              </fill>
            </x14:dxf>
          </x14:cfRule>
          <xm:sqref>S43:S44</xm:sqref>
        </x14:conditionalFormatting>
        <x14:conditionalFormatting xmlns:xm="http://schemas.microsoft.com/office/excel/2006/main">
          <x14:cfRule type="expression" priority="128" id="{DCCD5CBD-043E-490B-A755-08C72E4D17E5}">
            <xm:f>AND('（別紙１）省力化計算シート'!$F$40&gt;0,'（別紙１）省力化計算シート'!$D$40&lt;&gt;"")</xm:f>
            <x14:dxf>
              <fill>
                <patternFill>
                  <bgColor theme="4" tint="0.79998168889431442"/>
                </patternFill>
              </fill>
            </x14:dxf>
          </x14:cfRule>
          <x14:cfRule type="expression" priority="127" id="{48A8740C-CF47-41BF-B25B-53EC657EE7B7}">
            <xm:f>AND('（別紙１）省力化計算シート'!$F$40&lt;0,'（別紙１）省力化計算シート'!$D$40&lt;&gt;"")</xm:f>
            <x14:dxf>
              <fill>
                <patternFill>
                  <bgColor theme="6" tint="0.79998168889431442"/>
                </patternFill>
              </fill>
            </x14:dxf>
          </x14:cfRule>
          <xm:sqref>S44</xm:sqref>
        </x14:conditionalFormatting>
        <x14:conditionalFormatting xmlns:xm="http://schemas.microsoft.com/office/excel/2006/main">
          <x14:cfRule type="expression" priority="360" id="{007F5D75-E584-46AE-BE12-B33828298C8B}">
            <xm:f>OR('（別紙１）省力化計算シート'!$K$15="新たに追加される作業",AND('（別紙１）省力化計算シート'!$I$15&lt;&gt;"",'（別紙１）省力化計算シート'!$J$15&lt;&gt;"",'（別紙１）省力化計算シート'!$N$15="-"))</xm:f>
            <x14:dxf>
              <fill>
                <patternFill>
                  <bgColor theme="4" tint="0.79998168889431442"/>
                </patternFill>
              </fill>
            </x14:dxf>
          </x14:cfRule>
          <xm:sqref>S53:S54</xm:sqref>
        </x14:conditionalFormatting>
        <x14:conditionalFormatting xmlns:xm="http://schemas.microsoft.com/office/excel/2006/main">
          <x14:cfRule type="expression" priority="361" id="{9E21172A-2099-4B9A-90D9-3F6479A3FDA8}">
            <xm:f>AND('（別紙１）省力化計算シート'!$N$15&gt;0,'（別紙１）省力化計算シート'!$N$15&lt;&gt;"-")</xm:f>
            <x14:dxf>
              <fill>
                <patternFill>
                  <bgColor theme="4" tint="0.79998168889431442"/>
                </patternFill>
              </fill>
            </x14:dxf>
          </x14:cfRule>
          <x14:cfRule type="expression" priority="362" id="{27A0E8EF-2145-4683-8C52-F911749431EB}">
            <xm:f>AND('（別紙１）省力化計算シート'!$N$15&lt;0,'（別紙１）省力化計算シート'!$N$15&lt;&gt;"-")</xm:f>
            <x14:dxf>
              <fill>
                <patternFill>
                  <bgColor theme="6" tint="0.79998168889431442"/>
                </patternFill>
              </fill>
            </x14:dxf>
          </x14:cfRule>
          <xm:sqref>S54</xm:sqref>
        </x14:conditionalFormatting>
        <x14:conditionalFormatting xmlns:xm="http://schemas.microsoft.com/office/excel/2006/main">
          <x14:cfRule type="expression" priority="307" id="{EE48C168-6480-4BD4-92D7-F93694F91E6B}">
            <xm:f>OR('（別紙１）省力化計算シート'!$K$20="新たに追加される作業",AND('（別紙１）省力化計算シート'!$I$20&lt;&gt;"",'（別紙１）省力化計算シート'!$J$20&lt;&gt;"",'（別紙１）省力化計算シート'!$N$20="-"))</xm:f>
            <x14:dxf>
              <fill>
                <patternFill>
                  <bgColor theme="4" tint="0.79998168889431442"/>
                </patternFill>
              </fill>
            </x14:dxf>
          </x14:cfRule>
          <xm:sqref>S60:S61</xm:sqref>
        </x14:conditionalFormatting>
        <x14:conditionalFormatting xmlns:xm="http://schemas.microsoft.com/office/excel/2006/main">
          <x14:cfRule type="expression" priority="308" id="{DA7D243D-F27F-4C2B-95D6-23BF716B42CF}">
            <xm:f>AND('（別紙１）省力化計算シート'!$N$20&gt;0,'（別紙１）省力化計算シート'!$N$20&lt;&gt;"-")</xm:f>
            <x14:dxf>
              <fill>
                <patternFill>
                  <bgColor theme="4" tint="0.79998168889431442"/>
                </patternFill>
              </fill>
            </x14:dxf>
          </x14:cfRule>
          <x14:cfRule type="expression" priority="309" id="{8387AD27-3D5A-4593-A885-70EC1960EFAF}">
            <xm:f>AND('（別紙１）省力化計算シート'!$N$20&lt;0,'（別紙１）省力化計算シート'!$N$20&lt;&gt;"-")</xm:f>
            <x14:dxf>
              <fill>
                <patternFill>
                  <bgColor theme="6" tint="0.79998168889431442"/>
                </patternFill>
              </fill>
            </x14:dxf>
          </x14:cfRule>
          <xm:sqref>S61</xm:sqref>
        </x14:conditionalFormatting>
        <x14:conditionalFormatting xmlns:xm="http://schemas.microsoft.com/office/excel/2006/main">
          <x14:cfRule type="expression" priority="236" id="{9FE34C1F-0DEB-45F2-A32B-D2B330B8824F}">
            <xm:f>OR('（別紙１）省力化計算シート'!$K$25="新たに追加される作業",AND('（別紙１）省力化計算シート'!$I$25&lt;&gt;"",'（別紙１）省力化計算シート'!$J$25&lt;&gt;"",'（別紙１）省力化計算シート'!$N$25="-"))</xm:f>
            <x14:dxf>
              <fill>
                <patternFill>
                  <bgColor theme="4" tint="0.79998168889431442"/>
                </patternFill>
              </fill>
            </x14:dxf>
          </x14:cfRule>
          <xm:sqref>S67:S68</xm:sqref>
        </x14:conditionalFormatting>
        <x14:conditionalFormatting xmlns:xm="http://schemas.microsoft.com/office/excel/2006/main">
          <x14:cfRule type="expression" priority="237" id="{00B2F891-D211-4A11-ABE6-CE3C9038E7B3}">
            <xm:f>AND('（別紙１）省力化計算シート'!$N$25&gt;0,'（別紙１）省力化計算シート'!$N$25&lt;&gt;"-")</xm:f>
            <x14:dxf>
              <fill>
                <patternFill>
                  <bgColor theme="4" tint="0.79998168889431442"/>
                </patternFill>
              </fill>
            </x14:dxf>
          </x14:cfRule>
          <x14:cfRule type="expression" priority="238" id="{1CA19853-2C84-43C4-95AC-9B93D770A05D}">
            <xm:f>AND('（別紙１）省力化計算シート'!$N$25&lt;0,'（別紙１）省力化計算シート'!$N$25&lt;&gt;"-")</xm:f>
            <x14:dxf>
              <fill>
                <patternFill>
                  <bgColor theme="6" tint="0.79998168889431442"/>
                </patternFill>
              </fill>
            </x14:dxf>
          </x14:cfRule>
          <xm:sqref>S68</xm:sqref>
        </x14:conditionalFormatting>
        <x14:conditionalFormatting xmlns:xm="http://schemas.microsoft.com/office/excel/2006/main">
          <x14:cfRule type="expression" priority="90" id="{FBCE471B-E7B4-431D-983C-AD8055F03D6F}">
            <xm:f>OR('（別紙１）省力化計算シート'!$K$30="新たに追加される作業",AND('（別紙１）省力化計算シート'!$I$30&lt;&gt;"",'（別紙１）省力化計算シート'!$J$30&lt;&gt;"",'（別紙１）省力化計算シート'!$N$30="-"))</xm:f>
            <x14:dxf>
              <fill>
                <patternFill>
                  <bgColor theme="4" tint="0.79998168889431442"/>
                </patternFill>
              </fill>
            </x14:dxf>
          </x14:cfRule>
          <xm:sqref>S74:S75</xm:sqref>
        </x14:conditionalFormatting>
        <x14:conditionalFormatting xmlns:xm="http://schemas.microsoft.com/office/excel/2006/main">
          <x14:cfRule type="expression" priority="92" id="{E33D50BA-7264-4A60-932D-47B4D50556BE}">
            <xm:f>AND('（別紙１）省力化計算シート'!$N$30&lt;0,'（別紙１）省力化計算シート'!$N$30&lt;&gt;"-")</xm:f>
            <x14:dxf>
              <fill>
                <patternFill>
                  <bgColor theme="6" tint="0.79998168889431442"/>
                </patternFill>
              </fill>
            </x14:dxf>
          </x14:cfRule>
          <x14:cfRule type="expression" priority="91" id="{6F080686-EB59-4066-8EC7-CAAA3CEA734D}">
            <xm:f>AND('（別紙１）省力化計算シート'!$N$30&gt;0,'（別紙１）省力化計算シート'!$N$30&lt;&gt;"-")</xm:f>
            <x14:dxf>
              <fill>
                <patternFill>
                  <bgColor theme="4" tint="0.79998168889431442"/>
                </patternFill>
              </fill>
            </x14:dxf>
          </x14:cfRule>
          <xm:sqref>S75</xm:sqref>
        </x14:conditionalFormatting>
        <x14:conditionalFormatting xmlns:xm="http://schemas.microsoft.com/office/excel/2006/main">
          <x14:cfRule type="expression" priority="55" id="{F0C5A6D5-BEE0-48EF-95BB-E59B1177F558}">
            <xm:f>OR('（別紙１）省力化計算シート'!$K$35="新たに追加される作業",AND('（別紙１）省力化計算シート'!$I$35&lt;&gt;"",'（別紙１）省力化計算シート'!$J$35&lt;&gt;"",'（別紙１）省力化計算シート'!$N$35="-"))</xm:f>
            <x14:dxf>
              <fill>
                <patternFill>
                  <bgColor theme="4" tint="0.79998168889431442"/>
                </patternFill>
              </fill>
            </x14:dxf>
          </x14:cfRule>
          <xm:sqref>S81:S82</xm:sqref>
        </x14:conditionalFormatting>
        <x14:conditionalFormatting xmlns:xm="http://schemas.microsoft.com/office/excel/2006/main">
          <x14:cfRule type="expression" priority="57" id="{113F98B1-8C48-4E64-8ADC-68F166E364F5}">
            <xm:f>AND('（別紙１）省力化計算シート'!$N$35&lt;0,'（別紙１）省力化計算シート'!$N$35&lt;&gt;"-")</xm:f>
            <x14:dxf>
              <fill>
                <patternFill>
                  <bgColor theme="6" tint="0.79998168889431442"/>
                </patternFill>
              </fill>
            </x14:dxf>
          </x14:cfRule>
          <x14:cfRule type="expression" priority="56" id="{0D9F30A9-264B-4FF6-A9C5-78D52F946083}">
            <xm:f>AND('（別紙１）省力化計算シート'!$N$35&gt;0,'（別紙１）省力化計算シート'!$N$35&lt;&gt;"-")</xm:f>
            <x14:dxf>
              <fill>
                <patternFill>
                  <bgColor theme="4" tint="0.79998168889431442"/>
                </patternFill>
              </fill>
            </x14:dxf>
          </x14:cfRule>
          <xm:sqref>S82</xm:sqref>
        </x14:conditionalFormatting>
        <x14:conditionalFormatting xmlns:xm="http://schemas.microsoft.com/office/excel/2006/main">
          <x14:cfRule type="expression" priority="18" id="{CB38EE89-91F6-4DAB-8D9D-01A8F331E1B4}">
            <xm:f>OR('（別紙１）省力化計算シート'!$K$40="新たに追加される作業",AND('（別紙１）省力化計算シート'!$I$40&lt;&gt;"",'（別紙１）省力化計算シート'!$J$40&lt;&gt;"",'（別紙１）省力化計算シート'!$N$40="-"))</xm:f>
            <x14:dxf>
              <fill>
                <patternFill>
                  <bgColor theme="4" tint="0.79998168889431442"/>
                </patternFill>
              </fill>
            </x14:dxf>
          </x14:cfRule>
          <xm:sqref>S88:S89</xm:sqref>
        </x14:conditionalFormatting>
        <x14:conditionalFormatting xmlns:xm="http://schemas.microsoft.com/office/excel/2006/main">
          <x14:cfRule type="expression" priority="20" id="{00F2ED2F-F8B9-495A-A79D-89E766F90E73}">
            <xm:f>AND('（別紙１）省力化計算シート'!$N$40&lt;0,'（別紙１）省力化計算シート'!$N$40&lt;&gt;"-")</xm:f>
            <x14:dxf>
              <fill>
                <patternFill>
                  <bgColor theme="6" tint="0.79998168889431442"/>
                </patternFill>
              </fill>
            </x14:dxf>
          </x14:cfRule>
          <x14:cfRule type="expression" priority="19" id="{2986C1FF-D924-4134-B234-01E2B172AE71}">
            <xm:f>AND('（別紙１）省力化計算シート'!$N$40&gt;0,'（別紙１）省力化計算シート'!$N$40&lt;&gt;"-")</xm:f>
            <x14:dxf>
              <fill>
                <patternFill>
                  <bgColor theme="4" tint="0.79998168889431442"/>
                </patternFill>
              </fill>
            </x14:dxf>
          </x14:cfRule>
          <xm:sqref>S89</xm:sqref>
        </x14:conditionalFormatting>
        <x14:conditionalFormatting xmlns:xm="http://schemas.microsoft.com/office/excel/2006/main">
          <x14:cfRule type="expression" priority="451" id="{B77DB768-8CBA-4041-A026-0200E9ADF2DB}">
            <xm:f>AND('（別紙１）省力化計算シート'!$C$15="",'（別紙１）省力化計算シート'!$C$16&lt;&gt;"")</xm:f>
            <x14:dxf>
              <font>
                <color theme="0"/>
              </font>
              <border>
                <left/>
                <right/>
                <top/>
                <bottom/>
                <vertical/>
                <horizontal/>
              </border>
            </x14:dxf>
          </x14:cfRule>
          <x14:cfRule type="expression" priority="449" id="{C5447362-C6B3-4DBC-BC71-8111F836F288}">
            <xm:f>'（別紙１）省力化計算シート'!$C$15=""</xm:f>
            <x14:dxf>
              <font>
                <color theme="0"/>
              </font>
              <border>
                <left/>
                <right/>
                <top/>
                <bottom/>
                <vertical/>
                <horizontal/>
              </border>
            </x14:dxf>
          </x14:cfRule>
          <x14:cfRule type="expression" priority="450" id="{182A10A2-0D44-4D2D-BB2F-0B0C8C0C33A1}">
            <xm:f>AND('（別紙１）省力化計算シート'!$C$15&lt;&gt;"",'（別紙１）省力化計算シート'!$C$16="")</xm:f>
            <x14:dxf>
              <font>
                <color theme="0"/>
              </font>
              <border>
                <left style="thin">
                  <color auto="1"/>
                </left>
                <right/>
                <top/>
                <bottom/>
                <vertical/>
                <horizontal/>
              </border>
            </x14:dxf>
          </x14:cfRule>
          <xm:sqref>U7:U12</xm:sqref>
        </x14:conditionalFormatting>
        <x14:conditionalFormatting xmlns:xm="http://schemas.microsoft.com/office/excel/2006/main">
          <x14:cfRule type="expression" priority="411" id="{E92276B4-D072-4262-A5E5-3D5F56141B4E}">
            <xm:f>'（別紙１）省力化計算シート'!$C$20=""</xm:f>
            <x14:dxf>
              <font>
                <color theme="0"/>
              </font>
              <border>
                <left/>
                <right/>
                <top/>
                <bottom/>
                <vertical/>
                <horizontal/>
              </border>
            </x14:dxf>
          </x14:cfRule>
          <x14:cfRule type="expression" priority="412" id="{F881C51A-594B-413F-95CF-6249415980E6}">
            <xm:f>AND('（別紙１）省力化計算シート'!$C$20&lt;&gt;"",'（別紙１）省力化計算シート'!$C$21="")</xm:f>
            <x14:dxf>
              <font>
                <color theme="0"/>
              </font>
              <border>
                <left style="thin">
                  <color auto="1"/>
                </left>
                <right/>
                <top/>
                <bottom/>
                <vertical/>
                <horizontal/>
              </border>
            </x14:dxf>
          </x14:cfRule>
          <x14:cfRule type="expression" priority="413" id="{3BE8C8A6-0505-43C7-B478-9DE2D64F20B2}">
            <xm:f>AND('（別紙１）省力化計算シート'!$C$20="",'（別紙１）省力化計算シート'!$C$21&lt;&gt;"")</xm:f>
            <x14:dxf>
              <font>
                <color theme="0"/>
              </font>
              <border>
                <left/>
                <right/>
                <top/>
                <bottom/>
                <vertical/>
                <horizontal/>
              </border>
            </x14:dxf>
          </x14:cfRule>
          <xm:sqref>U14:U19</xm:sqref>
        </x14:conditionalFormatting>
        <x14:conditionalFormatting xmlns:xm="http://schemas.microsoft.com/office/excel/2006/main">
          <x14:cfRule type="expression" priority="287" id="{A5C53A56-0E4D-49E8-B6DD-47A905E2FFC2}">
            <xm:f>'（別紙１）省力化計算シート'!$C$25=""</xm:f>
            <x14:dxf>
              <font>
                <color theme="0"/>
              </font>
              <border>
                <left/>
                <right/>
                <top/>
                <bottom/>
                <vertical/>
                <horizontal/>
              </border>
            </x14:dxf>
          </x14:cfRule>
          <x14:cfRule type="expression" priority="288" id="{7C83A44E-CFB4-464D-87A4-012189C0D15B}">
            <xm:f>AND('（別紙１）省力化計算シート'!$C$25&lt;&gt;"",'（別紙１）省力化計算シート'!$C$26="")</xm:f>
            <x14:dxf>
              <font>
                <color theme="0"/>
              </font>
              <border>
                <left style="thin">
                  <color auto="1"/>
                </left>
                <right/>
                <top/>
                <bottom/>
                <vertical/>
                <horizontal/>
              </border>
            </x14:dxf>
          </x14:cfRule>
          <x14:cfRule type="expression" priority="289" id="{A6418E9C-0EB3-42A6-944B-A83544D9D6F1}">
            <xm:f>AND('（別紙１）省力化計算シート'!$C$25="",'（別紙１）省力化計算シート'!$C$26&lt;&gt;"")</xm:f>
            <x14:dxf>
              <font>
                <color theme="0"/>
              </font>
              <border>
                <left/>
                <right/>
                <top/>
                <bottom/>
                <vertical/>
                <horizontal/>
              </border>
            </x14:dxf>
          </x14:cfRule>
          <xm:sqref>U21:U26</xm:sqref>
        </x14:conditionalFormatting>
        <x14:conditionalFormatting xmlns:xm="http://schemas.microsoft.com/office/excel/2006/main">
          <x14:cfRule type="expression" priority="215" id="{10CE1FC8-18AE-4BE0-B6DE-7936793FBB1A}">
            <xm:f>AND('（別紙１）省力化計算シート'!$C$30&lt;&gt;"",'（別紙１）省力化計算シート'!$C$31="")</xm:f>
            <x14:dxf>
              <font>
                <color theme="0"/>
              </font>
              <border>
                <left style="thin">
                  <color auto="1"/>
                </left>
                <right/>
                <top/>
                <bottom/>
                <vertical/>
                <horizontal/>
              </border>
            </x14:dxf>
          </x14:cfRule>
          <x14:cfRule type="expression" priority="214" id="{84F1B5A4-D714-4C92-BCB1-016CDB8B3C25}">
            <xm:f>'（別紙１）省力化計算シート'!$C$30=""</xm:f>
            <x14:dxf>
              <font>
                <color theme="0"/>
              </font>
              <border>
                <left/>
                <right/>
                <top/>
                <bottom/>
                <vertical/>
                <horizontal/>
              </border>
            </x14:dxf>
          </x14:cfRule>
          <x14:cfRule type="expression" priority="216" id="{47A8D3A7-1E23-4AC5-B7E4-5E299763FFBD}">
            <xm:f>AND('（別紙１）省力化計算シート'!$C$30="",'（別紙１）省力化計算シート'!$C$31&lt;&gt;"")</xm:f>
            <x14:dxf>
              <font>
                <color theme="0"/>
              </font>
              <border>
                <left/>
                <right/>
                <top/>
                <bottom/>
                <vertical/>
                <horizontal/>
              </border>
            </x14:dxf>
          </x14:cfRule>
          <xm:sqref>U28:U33</xm:sqref>
        </x14:conditionalFormatting>
        <x14:conditionalFormatting xmlns:xm="http://schemas.microsoft.com/office/excel/2006/main">
          <x14:cfRule type="expression" priority="178" id="{2A941801-B6E0-4E41-A6CB-B2259ED13FE6}">
            <xm:f>'（別紙１）省力化計算シート'!$C$35=""</xm:f>
            <x14:dxf>
              <font>
                <color theme="0"/>
              </font>
              <border>
                <left/>
                <right/>
                <top/>
                <bottom/>
                <vertical/>
                <horizontal/>
              </border>
            </x14:dxf>
          </x14:cfRule>
          <x14:cfRule type="expression" priority="179" id="{A03F265D-679A-4929-AC95-513EFF624FB8}">
            <xm:f>AND('（別紙１）省力化計算シート'!$C$35&lt;&gt;"",'（別紙１）省力化計算シート'!$C$36="")</xm:f>
            <x14:dxf>
              <font>
                <color theme="0"/>
              </font>
              <border>
                <left style="thin">
                  <color auto="1"/>
                </left>
                <right/>
                <top/>
                <bottom/>
                <vertical/>
                <horizontal/>
              </border>
            </x14:dxf>
          </x14:cfRule>
          <x14:cfRule type="expression" priority="180" id="{231E8E63-5650-40CA-BF73-16A33CA22883}">
            <xm:f>AND('（別紙１）省力化計算シート'!$C$35="",'（別紙１）省力化計算シート'!$C$36&lt;&gt;"")</xm:f>
            <x14:dxf>
              <font>
                <color theme="0"/>
              </font>
              <border>
                <left/>
                <right/>
                <top/>
                <bottom/>
                <vertical/>
                <horizontal/>
              </border>
            </x14:dxf>
          </x14:cfRule>
          <xm:sqref>U35:U40</xm:sqref>
        </x14:conditionalFormatting>
        <x14:conditionalFormatting xmlns:xm="http://schemas.microsoft.com/office/excel/2006/main">
          <x14:cfRule type="expression" priority="142" id="{B23A69BC-08B9-4DB0-8667-E709EA55A08C}">
            <xm:f>'（別紙１）省力化計算シート'!$C$40=""</xm:f>
            <x14:dxf>
              <font>
                <color theme="0"/>
              </font>
              <border>
                <left/>
                <right/>
                <top/>
                <bottom/>
                <vertical/>
                <horizontal/>
              </border>
            </x14:dxf>
          </x14:cfRule>
          <xm:sqref>U42:U47</xm:sqref>
        </x14:conditionalFormatting>
        <x14:conditionalFormatting xmlns:xm="http://schemas.microsoft.com/office/excel/2006/main">
          <x14:cfRule type="expression" priority="377" id="{B52298A0-EE7A-405A-B766-D8EAA146192A}">
            <xm:f>AND('（別紙１）省力化計算シート'!$I$15="",'（別紙１）省力化計算シート'!$I$16&lt;&gt;"")</xm:f>
            <x14:dxf>
              <font>
                <color theme="0"/>
              </font>
              <border>
                <left/>
                <right/>
                <top/>
                <bottom/>
                <vertical/>
                <horizontal/>
              </border>
            </x14:dxf>
          </x14:cfRule>
          <x14:cfRule type="expression" priority="375" id="{0E5D5E20-C1A7-462E-AC62-952E667464FC}">
            <xm:f>'（別紙１）省力化計算シート'!$I$15=""</xm:f>
            <x14:dxf>
              <font>
                <color theme="0"/>
              </font>
              <border>
                <left/>
                <right/>
                <top/>
                <bottom/>
                <vertical/>
                <horizontal/>
              </border>
            </x14:dxf>
          </x14:cfRule>
          <x14:cfRule type="expression" priority="376" id="{A4B41E02-AA36-441F-A96B-2C0AE9EA9615}">
            <xm:f>AND('（別紙１）省力化計算シート'!$I$15&lt;&gt;"",'（別紙１）省力化計算シート'!$I$16="")</xm:f>
            <x14:dxf>
              <font>
                <color theme="0"/>
              </font>
              <border>
                <left style="thin">
                  <color auto="1"/>
                </left>
                <right/>
                <top/>
                <bottom/>
                <vertical/>
                <horizontal/>
              </border>
            </x14:dxf>
          </x14:cfRule>
          <xm:sqref>U52:U57</xm:sqref>
        </x14:conditionalFormatting>
        <x14:conditionalFormatting xmlns:xm="http://schemas.microsoft.com/office/excel/2006/main">
          <x14:cfRule type="expression" priority="324" id="{7E954578-3286-4092-B945-3003AB1611B0}">
            <xm:f>'（別紙１）省力化計算シート'!$I$20=""</xm:f>
            <x14:dxf>
              <font>
                <color theme="0"/>
              </font>
              <border>
                <left/>
                <right/>
                <top/>
                <bottom/>
                <vertical/>
                <horizontal/>
              </border>
            </x14:dxf>
          </x14:cfRule>
          <x14:cfRule type="expression" priority="325" id="{F3C364B5-C2D8-41EB-85FA-EA97DDB60957}">
            <xm:f>AND('（別紙１）省力化計算シート'!$I$20&lt;&gt;"",'（別紙１）省力化計算シート'!$I$21="")</xm:f>
            <x14:dxf>
              <font>
                <color theme="0"/>
              </font>
              <border>
                <left style="thin">
                  <color auto="1"/>
                </left>
                <right/>
                <top/>
                <bottom/>
                <vertical/>
                <horizontal/>
              </border>
            </x14:dxf>
          </x14:cfRule>
          <x14:cfRule type="expression" priority="326" id="{BECC659B-E769-4116-9B2D-D719FC3C826A}">
            <xm:f>AND('（別紙１）省力化計算シート'!$I$20="",'（別紙１）省力化計算シート'!$I$21&lt;&gt;"")</xm:f>
            <x14:dxf>
              <font>
                <color theme="0"/>
              </font>
              <border>
                <left/>
                <right/>
                <top/>
                <bottom/>
                <vertical/>
                <horizontal/>
              </border>
            </x14:dxf>
          </x14:cfRule>
          <xm:sqref>U59:U64</xm:sqref>
        </x14:conditionalFormatting>
        <x14:conditionalFormatting xmlns:xm="http://schemas.microsoft.com/office/excel/2006/main">
          <x14:cfRule type="expression" priority="252" id="{B58172D3-C530-4406-8B69-5C103A609EE5}">
            <xm:f>AND('（別紙１）省力化計算シート'!$I$25&lt;&gt;"",'（別紙１）省力化計算シート'!$I$26="")</xm:f>
            <x14:dxf>
              <font>
                <color theme="0"/>
              </font>
              <border>
                <left style="thin">
                  <color auto="1"/>
                </left>
                <right/>
                <top/>
                <bottom/>
                <vertical/>
                <horizontal/>
              </border>
            </x14:dxf>
          </x14:cfRule>
          <x14:cfRule type="expression" priority="253" id="{BAB3D475-D223-4E47-B606-26483FC45CB1}">
            <xm:f>AND('（別紙１）省力化計算シート'!$I$25="",'（別紙１）省力化計算シート'!$I$26&lt;&gt;"")</xm:f>
            <x14:dxf>
              <font>
                <color theme="0"/>
              </font>
              <border>
                <left/>
                <right/>
                <top/>
                <bottom/>
                <vertical/>
                <horizontal/>
              </border>
            </x14:dxf>
          </x14:cfRule>
          <x14:cfRule type="expression" priority="251" id="{43CFD0E5-17A6-42E6-BF34-07F3A0651543}">
            <xm:f>'（別紙１）省力化計算シート'!$I$25=""</xm:f>
            <x14:dxf>
              <font>
                <color theme="0"/>
              </font>
              <border>
                <left/>
                <right/>
                <top/>
                <bottom/>
                <vertical/>
                <horizontal/>
              </border>
            </x14:dxf>
          </x14:cfRule>
          <xm:sqref>U66:U71</xm:sqref>
        </x14:conditionalFormatting>
        <x14:conditionalFormatting xmlns:xm="http://schemas.microsoft.com/office/excel/2006/main">
          <x14:cfRule type="expression" priority="106" id="{0440F71F-A4BC-49DC-A23D-C89D914C62DB}">
            <xm:f>'（別紙１）省力化計算シート'!$I$30=""</xm:f>
            <x14:dxf>
              <font>
                <color theme="0"/>
              </font>
              <border>
                <left/>
                <right/>
                <top/>
                <bottom/>
                <vertical/>
                <horizontal/>
              </border>
            </x14:dxf>
          </x14:cfRule>
          <x14:cfRule type="expression" priority="107" id="{12E1EBF4-799F-4D15-A72E-3BE87EFAF061}">
            <xm:f>AND('（別紙１）省力化計算シート'!$I$30&lt;&gt;"",'（別紙１）省力化計算シート'!$I$31="")</xm:f>
            <x14:dxf>
              <font>
                <color theme="0"/>
              </font>
              <border>
                <left style="thin">
                  <color auto="1"/>
                </left>
                <right/>
                <top/>
                <bottom/>
                <vertical/>
                <horizontal/>
              </border>
            </x14:dxf>
          </x14:cfRule>
          <x14:cfRule type="expression" priority="108" id="{EED07218-0910-4CD2-8A74-E51C93103F1F}">
            <xm:f>AND('（別紙１）省力化計算シート'!$I$30="",'（別紙１）省力化計算シート'!$I$31&lt;&gt;"")</xm:f>
            <x14:dxf>
              <font>
                <color theme="0"/>
              </font>
              <border>
                <left/>
                <right/>
                <top/>
                <bottom/>
                <vertical/>
                <horizontal/>
              </border>
            </x14:dxf>
          </x14:cfRule>
          <xm:sqref>U73:U78</xm:sqref>
        </x14:conditionalFormatting>
        <x14:conditionalFormatting xmlns:xm="http://schemas.microsoft.com/office/excel/2006/main">
          <x14:cfRule type="expression" priority="70" id="{7C9FB02C-4B3D-46DF-A397-553293D4960A}">
            <xm:f>'（別紙１）省力化計算シート'!$I$35=""</xm:f>
            <x14:dxf>
              <font>
                <color theme="0"/>
              </font>
              <border>
                <left/>
                <right/>
                <top/>
                <bottom/>
                <vertical/>
                <horizontal/>
              </border>
            </x14:dxf>
          </x14:cfRule>
          <x14:cfRule type="expression" priority="71" id="{B4C8DA47-369B-453C-A6B3-764B5488223B}">
            <xm:f>AND('（別紙１）省力化計算シート'!$I$35&lt;&gt;"",'（別紙１）省力化計算シート'!$I$36="")</xm:f>
            <x14:dxf>
              <font>
                <color theme="0"/>
              </font>
              <border>
                <left style="thin">
                  <color auto="1"/>
                </left>
                <right/>
                <top/>
                <bottom/>
                <vertical/>
                <horizontal/>
              </border>
            </x14:dxf>
          </x14:cfRule>
          <x14:cfRule type="expression" priority="72" id="{3FD7E729-8A5C-463A-933E-D8BDDA4BE16E}">
            <xm:f>AND('（別紙１）省力化計算シート'!$I$35="",'（別紙１）省力化計算シート'!$I$36&lt;&gt;"")</xm:f>
            <x14:dxf>
              <font>
                <color theme="0"/>
              </font>
              <border>
                <left/>
                <right/>
                <top/>
                <bottom/>
                <vertical/>
                <horizontal/>
              </border>
            </x14:dxf>
          </x14:cfRule>
          <xm:sqref>U80:U85</xm:sqref>
        </x14:conditionalFormatting>
        <x14:conditionalFormatting xmlns:xm="http://schemas.microsoft.com/office/excel/2006/main">
          <x14:cfRule type="expression" priority="34" id="{3CBF4FC6-386B-49B9-9375-3B84088B78E7}">
            <xm:f>'（別紙１）省力化計算シート'!$I$40=""</xm:f>
            <x14:dxf>
              <font>
                <color theme="0"/>
              </font>
              <border>
                <left/>
                <right/>
                <top/>
                <bottom/>
                <vertical/>
                <horizontal/>
              </border>
            </x14:dxf>
          </x14:cfRule>
          <xm:sqref>U87:U92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BAF4-C0CD-47D3-931D-294E3BB8BD06}">
  <sheetPr codeName="Sheet4">
    <tabColor rgb="FF92D050"/>
  </sheetPr>
  <dimension ref="A1:O19"/>
  <sheetViews>
    <sheetView showGridLines="0" zoomScale="80" zoomScaleNormal="80" zoomScaleSheetLayoutView="85" workbookViewId="0"/>
  </sheetViews>
  <sheetFormatPr defaultColWidth="8.58203125" defaultRowHeight="18"/>
  <cols>
    <col min="1" max="1" width="2.58203125" style="107" customWidth="1"/>
    <col min="2" max="2" width="15.08203125" style="107" customWidth="1"/>
    <col min="3" max="3" width="13.08203125" style="107" customWidth="1"/>
    <col min="4" max="4" width="3.58203125" style="107" customWidth="1"/>
    <col min="5" max="5" width="3.58203125" style="107" bestFit="1" customWidth="1"/>
    <col min="6" max="6" width="12.5" style="107" customWidth="1"/>
    <col min="7" max="7" width="5" style="107" customWidth="1"/>
    <col min="8" max="8" width="16.08203125" style="107" customWidth="1"/>
    <col min="9" max="9" width="3.58203125" style="107" bestFit="1" customWidth="1"/>
    <col min="10" max="10" width="16.08203125" style="107" customWidth="1"/>
    <col min="11" max="11" width="3.58203125" style="107" customWidth="1"/>
    <col min="12" max="12" width="16.08203125" style="107" customWidth="1"/>
    <col min="13" max="13" width="12.33203125" style="107" customWidth="1"/>
    <col min="14" max="14" width="11.83203125" style="107" customWidth="1"/>
    <col min="15" max="15" width="8.58203125" style="107" hidden="1" customWidth="1"/>
    <col min="16" max="16384" width="8.58203125" style="107"/>
  </cols>
  <sheetData>
    <row r="1" spans="1:15">
      <c r="A1" s="106"/>
      <c r="B1" s="1" t="s">
        <v>51</v>
      </c>
      <c r="C1" s="1"/>
      <c r="D1" s="1"/>
      <c r="E1" s="1"/>
      <c r="F1" s="1"/>
      <c r="G1" s="1"/>
      <c r="H1" s="1"/>
      <c r="I1" s="1"/>
      <c r="J1" s="1"/>
      <c r="K1" s="1"/>
      <c r="L1" s="1"/>
      <c r="M1" s="1"/>
    </row>
    <row r="2" spans="1:15" ht="7.5" customHeight="1" thickBot="1">
      <c r="D2" s="108"/>
      <c r="H2" s="108"/>
    </row>
    <row r="3" spans="1:15" ht="20.5" thickBot="1">
      <c r="B3" s="109" t="s">
        <v>52</v>
      </c>
      <c r="C3" s="110" t="str">
        <f>IF(AND(O4=FALSE,OR(C6="",H6="",J6="",L6="")),"",IF(AND(O4=TRUE,OR(C6="",L6="")),"",IF(C6/(F6*H6*J6+L6)&lt;=0,"",C6/(F6*H6*J6+L6))))</f>
        <v/>
      </c>
      <c r="D3" s="111" t="s">
        <v>53</v>
      </c>
      <c r="E3" s="112"/>
      <c r="F3" s="113"/>
      <c r="G3" s="111"/>
      <c r="H3" s="111"/>
      <c r="J3" s="114"/>
      <c r="K3" s="115"/>
      <c r="L3" s="115"/>
      <c r="M3" s="115"/>
      <c r="N3" s="112"/>
      <c r="O3" s="107" t="s">
        <v>54</v>
      </c>
    </row>
    <row r="4" spans="1:15">
      <c r="F4" s="146"/>
      <c r="G4" s="146"/>
      <c r="H4" s="146"/>
      <c r="I4" s="146"/>
      <c r="J4" s="146"/>
      <c r="O4" s="147" t="b">
        <v>0</v>
      </c>
    </row>
    <row r="5" spans="1:15" ht="18.5" thickBot="1">
      <c r="C5" s="112" t="s">
        <v>55</v>
      </c>
      <c r="F5" s="112" t="s">
        <v>56</v>
      </c>
      <c r="G5" s="112"/>
      <c r="H5" s="112" t="s">
        <v>57</v>
      </c>
      <c r="J5" s="112" t="s">
        <v>58</v>
      </c>
      <c r="L5" s="112" t="s">
        <v>59</v>
      </c>
      <c r="O5" s="121" t="str">
        <f>IF($O$4=TRUE,"※新規事業の場合、削減工数（時間）は0と見なします。","※ 省力化計算シートより自動入力されます。")</f>
        <v>※ 省力化計算シートより自動入力されます。</v>
      </c>
    </row>
    <row r="6" spans="1:15" ht="18.5" thickBot="1">
      <c r="B6" s="116"/>
      <c r="C6" s="117"/>
      <c r="D6" s="118" t="s">
        <v>60</v>
      </c>
      <c r="E6" s="112" t="s">
        <v>61</v>
      </c>
      <c r="F6" s="119">
        <f>IF($O$4=TRUE,0,'（別紙１）省力化計算シート'!D3-'（別紙１）省力化計算シート'!J3)</f>
        <v>0</v>
      </c>
      <c r="G6" s="112" t="s">
        <v>62</v>
      </c>
      <c r="H6" s="117"/>
      <c r="I6" s="112" t="s">
        <v>62</v>
      </c>
      <c r="J6" s="120"/>
      <c r="K6" s="112" t="s">
        <v>63</v>
      </c>
      <c r="L6" s="120"/>
      <c r="M6" s="107" t="s">
        <v>64</v>
      </c>
    </row>
    <row r="7" spans="1:15" ht="35.15" customHeight="1">
      <c r="F7" s="121"/>
      <c r="J7" s="122"/>
    </row>
    <row r="8" spans="1:15" ht="35.15" customHeight="1">
      <c r="B8" s="123"/>
      <c r="K8" s="113"/>
      <c r="L8" s="113"/>
      <c r="M8" s="116"/>
    </row>
    <row r="9" spans="1:15" ht="35.15" customHeight="1"/>
    <row r="10" spans="1:15" ht="35.15" customHeight="1"/>
    <row r="11" spans="1:15" ht="35.15" customHeight="1"/>
    <row r="12" spans="1:15">
      <c r="C12" s="107" t="s">
        <v>65</v>
      </c>
    </row>
    <row r="13" spans="1:15" ht="18" customHeight="1">
      <c r="C13" s="452" t="s">
        <v>66</v>
      </c>
      <c r="D13" s="453"/>
      <c r="E13" s="453"/>
      <c r="F13" s="453"/>
      <c r="G13" s="453"/>
      <c r="H13" s="453"/>
      <c r="I13" s="453"/>
      <c r="J13" s="453"/>
      <c r="K13" s="453"/>
      <c r="L13" s="453"/>
      <c r="M13" s="454"/>
    </row>
    <row r="14" spans="1:15" ht="18" customHeight="1">
      <c r="C14" s="455"/>
      <c r="D14" s="456"/>
      <c r="E14" s="456"/>
      <c r="F14" s="456"/>
      <c r="G14" s="456"/>
      <c r="H14" s="456"/>
      <c r="I14" s="456"/>
      <c r="J14" s="456"/>
      <c r="K14" s="456"/>
      <c r="L14" s="456"/>
      <c r="M14" s="457"/>
    </row>
    <row r="15" spans="1:15" ht="18" customHeight="1">
      <c r="C15" s="455"/>
      <c r="D15" s="456"/>
      <c r="E15" s="456"/>
      <c r="F15" s="456"/>
      <c r="G15" s="456"/>
      <c r="H15" s="456"/>
      <c r="I15" s="456"/>
      <c r="J15" s="456"/>
      <c r="K15" s="456"/>
      <c r="L15" s="456"/>
      <c r="M15" s="457"/>
    </row>
    <row r="16" spans="1:15" ht="18" customHeight="1">
      <c r="C16" s="455"/>
      <c r="D16" s="456"/>
      <c r="E16" s="456"/>
      <c r="F16" s="456"/>
      <c r="G16" s="456"/>
      <c r="H16" s="456"/>
      <c r="I16" s="456"/>
      <c r="J16" s="456"/>
      <c r="K16" s="456"/>
      <c r="L16" s="456"/>
      <c r="M16" s="457"/>
    </row>
    <row r="17" spans="3:13" ht="18" customHeight="1">
      <c r="C17" s="455"/>
      <c r="D17" s="456"/>
      <c r="E17" s="456"/>
      <c r="F17" s="456"/>
      <c r="G17" s="456"/>
      <c r="H17" s="456"/>
      <c r="I17" s="456"/>
      <c r="J17" s="456"/>
      <c r="K17" s="456"/>
      <c r="L17" s="456"/>
      <c r="M17" s="457"/>
    </row>
    <row r="18" spans="3:13" ht="18" customHeight="1">
      <c r="C18" s="455"/>
      <c r="D18" s="456"/>
      <c r="E18" s="456"/>
      <c r="F18" s="456"/>
      <c r="G18" s="456"/>
      <c r="H18" s="456"/>
      <c r="I18" s="456"/>
      <c r="J18" s="456"/>
      <c r="K18" s="456"/>
      <c r="L18" s="456"/>
      <c r="M18" s="457"/>
    </row>
    <row r="19" spans="3:13" ht="18" customHeight="1">
      <c r="C19" s="458"/>
      <c r="D19" s="459"/>
      <c r="E19" s="459"/>
      <c r="F19" s="459"/>
      <c r="G19" s="459"/>
      <c r="H19" s="459"/>
      <c r="I19" s="459"/>
      <c r="J19" s="459"/>
      <c r="K19" s="459"/>
      <c r="L19" s="459"/>
      <c r="M19" s="460"/>
    </row>
  </sheetData>
  <sheetProtection algorithmName="SHA-512" hashValue="nDldwcJFcmJKGuwsbNBwld6W/59VS5rzIlkNo7EMJtKXaR9yjwANH6zcg0ILhAY2wIHQbFi6C4a73CqbMH4o7w==" saltValue="yLVdS+CsA6I+tItrB7L4yw==" spinCount="100000" sheet="1" objects="1" scenarios="1"/>
  <mergeCells count="1">
    <mergeCell ref="C13:M19"/>
  </mergeCells>
  <phoneticPr fontId="1"/>
  <conditionalFormatting sqref="F6 H6 J6">
    <cfRule type="expression" dxfId="0" priority="1">
      <formula>$O$4=TRUE</formula>
    </cfRule>
  </conditionalFormatting>
  <dataValidations count="2">
    <dataValidation type="whole" operator="greaterThanOrEqual" allowBlank="1" showInputMessage="1" showErrorMessage="1" sqref="C6 J6 L6" xr:uid="{6A20118A-F4F3-42BF-8EF5-DC0D22128C0A}">
      <formula1>1</formula1>
    </dataValidation>
    <dataValidation type="whole" allowBlank="1" showInputMessage="1" showErrorMessage="1" sqref="H6" xr:uid="{78867248-5287-46D8-BF91-4D899A491DA8}">
      <formula1>1</formula1>
      <formula2>365</formula2>
    </dataValidation>
  </dataValidations>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新規事業の事業計画">
                <anchor moveWithCells="1">
                  <from>
                    <xdr:col>5</xdr:col>
                    <xdr:colOff>63500</xdr:colOff>
                    <xdr:row>2</xdr:row>
                    <xdr:rowOff>254000</xdr:rowOff>
                  </from>
                  <to>
                    <xdr:col>7</xdr:col>
                    <xdr:colOff>152400</xdr:colOff>
                    <xdr:row>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31FC-3FC8-474B-9DAC-CCCC9354396C}">
  <sheetPr>
    <tabColor theme="6" tint="0.79998168889431442"/>
  </sheetPr>
  <dimension ref="B1:L53"/>
  <sheetViews>
    <sheetView showGridLines="0" zoomScale="70" zoomScaleNormal="70" zoomScaleSheetLayoutView="85" workbookViewId="0"/>
  </sheetViews>
  <sheetFormatPr defaultColWidth="8.58203125" defaultRowHeight="76.5" customHeight="1"/>
  <cols>
    <col min="1" max="1" width="3.5" style="145" customWidth="1"/>
    <col min="2" max="2" width="32.9140625" style="168" customWidth="1"/>
    <col min="3" max="3" width="28.4140625" style="168" customWidth="1"/>
    <col min="4" max="5" width="25.83203125" style="168" customWidth="1"/>
    <col min="6" max="6" width="25.83203125" style="172" customWidth="1"/>
    <col min="7" max="7" width="35.5" style="172" customWidth="1"/>
    <col min="8" max="8" width="25.83203125" style="172" customWidth="1"/>
    <col min="9" max="9" width="41.58203125" style="172" customWidth="1"/>
    <col min="10" max="11" width="25.83203125" style="172" customWidth="1"/>
    <col min="12" max="12" width="3" style="145" customWidth="1"/>
    <col min="13" max="14" width="5.08203125" style="145" customWidth="1"/>
    <col min="15" max="16384" width="8.58203125" style="145"/>
  </cols>
  <sheetData>
    <row r="1" spans="2:12" ht="51.5" customHeight="1">
      <c r="B1" s="176" t="s">
        <v>225</v>
      </c>
      <c r="C1" s="181"/>
      <c r="D1" s="181"/>
      <c r="E1" s="181"/>
      <c r="F1" s="175"/>
    </row>
    <row r="2" spans="2:12" ht="26.5" customHeight="1">
      <c r="B2" s="197" t="s">
        <v>227</v>
      </c>
      <c r="C2" s="198"/>
      <c r="D2" s="198"/>
      <c r="E2" s="198"/>
      <c r="F2" s="199"/>
      <c r="G2" s="200"/>
      <c r="H2" s="200"/>
      <c r="I2" s="201"/>
    </row>
    <row r="3" spans="2:12" ht="33" customHeight="1">
      <c r="B3" s="236" t="s">
        <v>222</v>
      </c>
      <c r="C3" s="237"/>
      <c r="D3" s="237"/>
      <c r="E3" s="237"/>
      <c r="F3" s="238"/>
      <c r="G3" s="239"/>
      <c r="H3" s="239"/>
      <c r="I3" s="240"/>
    </row>
    <row r="4" spans="2:12" ht="20" customHeight="1">
      <c r="B4" s="191" t="s">
        <v>248</v>
      </c>
      <c r="C4" s="193"/>
      <c r="D4" s="193"/>
      <c r="I4" s="241"/>
    </row>
    <row r="5" spans="2:12" ht="29" customHeight="1">
      <c r="B5" s="202" t="s">
        <v>135</v>
      </c>
      <c r="C5" s="194" t="s">
        <v>133</v>
      </c>
      <c r="D5" s="195" t="s">
        <v>134</v>
      </c>
      <c r="E5" s="193"/>
      <c r="F5" s="179"/>
      <c r="G5" s="179"/>
      <c r="H5" s="179"/>
      <c r="I5" s="186"/>
    </row>
    <row r="6" spans="2:12" ht="9" customHeight="1">
      <c r="B6" s="242"/>
      <c r="E6" s="196"/>
      <c r="F6" s="179"/>
      <c r="G6" s="179"/>
      <c r="H6" s="179"/>
      <c r="I6" s="186"/>
    </row>
    <row r="7" spans="2:12" ht="26.5" customHeight="1">
      <c r="B7" s="187" t="s">
        <v>137</v>
      </c>
      <c r="C7" s="243"/>
      <c r="D7" s="243"/>
      <c r="E7" s="243"/>
      <c r="F7" s="244"/>
      <c r="G7" s="179"/>
      <c r="H7" s="179"/>
      <c r="I7" s="186"/>
    </row>
    <row r="8" spans="2:12" ht="22.5" customHeight="1">
      <c r="B8" s="187" t="s">
        <v>138</v>
      </c>
      <c r="C8" s="170"/>
      <c r="D8" s="170"/>
      <c r="E8" s="245"/>
      <c r="F8" s="170"/>
      <c r="G8" s="170"/>
      <c r="H8" s="170"/>
      <c r="I8" s="203"/>
      <c r="J8" s="145"/>
      <c r="K8" s="145"/>
      <c r="L8" s="165"/>
    </row>
    <row r="9" spans="2:12" ht="22.5" customHeight="1">
      <c r="B9" s="191" t="s">
        <v>139</v>
      </c>
      <c r="C9" s="170"/>
      <c r="D9" s="170"/>
      <c r="E9" s="245"/>
      <c r="F9" s="170"/>
      <c r="G9" s="170"/>
      <c r="H9" s="170"/>
      <c r="I9" s="203"/>
      <c r="J9" s="145"/>
      <c r="K9" s="145"/>
      <c r="L9" s="165"/>
    </row>
    <row r="10" spans="2:12" ht="22.5" customHeight="1">
      <c r="B10" s="191" t="s">
        <v>223</v>
      </c>
      <c r="C10" s="170"/>
      <c r="D10" s="170"/>
      <c r="E10" s="170"/>
      <c r="F10" s="170"/>
      <c r="G10" s="170"/>
      <c r="H10" s="170"/>
      <c r="I10" s="203"/>
      <c r="J10" s="145"/>
      <c r="K10" s="145"/>
    </row>
    <row r="11" spans="2:12" ht="14.5" customHeight="1">
      <c r="B11" s="191"/>
      <c r="C11" s="170"/>
      <c r="D11" s="170"/>
      <c r="E11" s="170"/>
      <c r="F11" s="170"/>
      <c r="G11" s="170"/>
      <c r="H11" s="170"/>
      <c r="I11" s="203"/>
      <c r="J11" s="145"/>
      <c r="K11" s="145"/>
    </row>
    <row r="12" spans="2:12" ht="22.5" customHeight="1">
      <c r="B12" s="187" t="s">
        <v>140</v>
      </c>
      <c r="C12" s="170"/>
      <c r="D12" s="170"/>
      <c r="E12" s="170"/>
      <c r="F12" s="170"/>
      <c r="G12" s="170"/>
      <c r="H12" s="170"/>
      <c r="I12" s="203"/>
      <c r="J12" s="145"/>
      <c r="K12" s="145"/>
    </row>
    <row r="13" spans="2:12" ht="22.5" customHeight="1">
      <c r="B13" s="191" t="s">
        <v>141</v>
      </c>
      <c r="C13" s="174"/>
      <c r="D13" s="174"/>
      <c r="E13" s="174"/>
      <c r="F13" s="244"/>
      <c r="G13" s="179"/>
      <c r="H13" s="179"/>
      <c r="I13" s="186"/>
    </row>
    <row r="14" spans="2:12" ht="13" customHeight="1">
      <c r="B14" s="191"/>
      <c r="C14" s="174"/>
      <c r="D14" s="174"/>
      <c r="E14" s="174"/>
      <c r="F14" s="244"/>
      <c r="G14" s="179"/>
      <c r="H14" s="179"/>
      <c r="I14" s="186"/>
    </row>
    <row r="15" spans="2:12" ht="18.5" customHeight="1">
      <c r="B15" s="191" t="s">
        <v>143</v>
      </c>
      <c r="C15" s="174"/>
      <c r="D15" s="174"/>
      <c r="E15" s="174"/>
      <c r="F15" s="244"/>
      <c r="G15" s="179"/>
      <c r="H15" s="179"/>
      <c r="I15" s="186"/>
    </row>
    <row r="16" spans="2:12" ht="13" customHeight="1">
      <c r="B16" s="204"/>
      <c r="C16" s="188"/>
      <c r="D16" s="188"/>
      <c r="E16" s="188"/>
      <c r="F16" s="189"/>
      <c r="G16" s="189"/>
      <c r="H16" s="189"/>
      <c r="I16" s="190"/>
    </row>
    <row r="17" spans="2:11" s="170" customFormat="1" ht="24" customHeight="1">
      <c r="B17" s="169"/>
      <c r="C17" s="178"/>
      <c r="D17" s="178"/>
      <c r="E17" s="178"/>
      <c r="F17" s="179"/>
      <c r="G17" s="179"/>
      <c r="H17" s="179"/>
      <c r="I17" s="179"/>
      <c r="J17" s="179"/>
      <c r="K17" s="179"/>
    </row>
    <row r="18" spans="2:11" s="170" customFormat="1" ht="24" customHeight="1">
      <c r="B18" s="192" t="s">
        <v>136</v>
      </c>
      <c r="C18" s="183"/>
      <c r="D18" s="183"/>
      <c r="E18" s="183"/>
      <c r="F18" s="184"/>
      <c r="G18" s="184"/>
      <c r="H18" s="184"/>
      <c r="I18" s="185"/>
      <c r="J18" s="179"/>
      <c r="K18" s="179"/>
    </row>
    <row r="19" spans="2:11" s="170" customFormat="1" ht="28.5" customHeight="1">
      <c r="B19" s="246" t="s">
        <v>142</v>
      </c>
      <c r="C19" s="174"/>
      <c r="D19" s="174"/>
      <c r="E19" s="174"/>
      <c r="F19" s="179"/>
      <c r="G19" s="179"/>
      <c r="H19" s="226" t="s">
        <v>260</v>
      </c>
      <c r="I19" s="186"/>
      <c r="J19" s="179"/>
      <c r="K19" s="179"/>
    </row>
    <row r="20" spans="2:11" s="193" customFormat="1" ht="25" customHeight="1">
      <c r="B20" s="205" t="s">
        <v>150</v>
      </c>
      <c r="C20" s="212"/>
      <c r="D20" s="212"/>
      <c r="E20" s="212"/>
      <c r="F20" s="213"/>
      <c r="G20" s="213"/>
      <c r="H20" s="227" t="s">
        <v>149</v>
      </c>
      <c r="I20" s="206"/>
      <c r="J20" s="179"/>
      <c r="K20" s="179"/>
    </row>
    <row r="21" spans="2:11" s="193" customFormat="1" ht="25" customHeight="1">
      <c r="B21" s="207" t="s">
        <v>240</v>
      </c>
      <c r="C21" s="212"/>
      <c r="D21" s="212"/>
      <c r="E21" s="212"/>
      <c r="F21" s="213"/>
      <c r="G21" s="213"/>
      <c r="H21" s="227" t="s">
        <v>217</v>
      </c>
      <c r="I21" s="206"/>
      <c r="J21" s="179"/>
      <c r="K21" s="179"/>
    </row>
    <row r="22" spans="2:11" s="193" customFormat="1" ht="25" customHeight="1">
      <c r="B22" s="187" t="s">
        <v>241</v>
      </c>
      <c r="C22" s="174"/>
      <c r="D22" s="174"/>
      <c r="E22" s="174"/>
      <c r="F22" s="179"/>
      <c r="G22" s="179"/>
      <c r="H22" s="228" t="s">
        <v>152</v>
      </c>
      <c r="I22" s="186"/>
      <c r="J22" s="179"/>
      <c r="K22" s="179"/>
    </row>
    <row r="23" spans="2:11" s="193" customFormat="1" ht="25" customHeight="1">
      <c r="B23" s="191" t="s">
        <v>151</v>
      </c>
      <c r="C23" s="174"/>
      <c r="D23" s="174"/>
      <c r="E23" s="174"/>
      <c r="F23" s="179"/>
      <c r="G23" s="179"/>
      <c r="H23" s="228" t="s">
        <v>218</v>
      </c>
      <c r="I23" s="186"/>
      <c r="J23" s="179"/>
      <c r="K23" s="179"/>
    </row>
    <row r="24" spans="2:11" s="193" customFormat="1" ht="25" customHeight="1">
      <c r="B24" s="205" t="s">
        <v>242</v>
      </c>
      <c r="C24" s="212"/>
      <c r="D24" s="212"/>
      <c r="E24" s="212"/>
      <c r="F24" s="213"/>
      <c r="G24" s="213"/>
      <c r="H24" s="227" t="s">
        <v>219</v>
      </c>
      <c r="I24" s="206"/>
      <c r="J24" s="179"/>
      <c r="K24" s="179"/>
    </row>
    <row r="25" spans="2:11" s="193" customFormat="1" ht="34.5" customHeight="1">
      <c r="B25" s="187" t="s">
        <v>243</v>
      </c>
      <c r="C25" s="174"/>
      <c r="D25" s="174"/>
      <c r="E25" s="174"/>
      <c r="F25" s="179"/>
      <c r="G25" s="179"/>
      <c r="H25" s="228" t="s">
        <v>220</v>
      </c>
      <c r="I25" s="186"/>
      <c r="J25" s="179"/>
      <c r="K25" s="179"/>
    </row>
    <row r="26" spans="2:11" s="193" customFormat="1" ht="25" customHeight="1">
      <c r="B26" s="208" t="s">
        <v>259</v>
      </c>
      <c r="C26" s="209"/>
      <c r="D26" s="209"/>
      <c r="E26" s="209"/>
      <c r="F26" s="210"/>
      <c r="G26" s="210"/>
      <c r="H26" s="229" t="s">
        <v>221</v>
      </c>
      <c r="I26" s="211"/>
      <c r="J26" s="179"/>
      <c r="K26" s="179"/>
    </row>
    <row r="27" spans="2:11" s="170" customFormat="1" ht="24" customHeight="1">
      <c r="B27" s="169"/>
      <c r="C27" s="178"/>
      <c r="D27" s="178"/>
      <c r="E27" s="178"/>
      <c r="F27" s="179"/>
      <c r="G27" s="179"/>
      <c r="H27" s="179"/>
      <c r="I27" s="179"/>
      <c r="J27" s="179"/>
      <c r="K27" s="179"/>
    </row>
    <row r="28" spans="2:11" s="170" customFormat="1" ht="29" customHeight="1">
      <c r="B28" s="230" t="s">
        <v>254</v>
      </c>
      <c r="C28" s="193"/>
      <c r="D28" s="178"/>
      <c r="E28" s="178"/>
      <c r="F28" s="179"/>
      <c r="G28" s="179"/>
      <c r="H28" s="179"/>
      <c r="I28" s="179"/>
      <c r="J28" s="179"/>
      <c r="K28" s="179"/>
    </row>
    <row r="29" spans="2:11" s="170" customFormat="1" ht="24" customHeight="1">
      <c r="B29" s="231" t="s">
        <v>105</v>
      </c>
      <c r="C29" s="171" t="s">
        <v>244</v>
      </c>
      <c r="D29" s="230"/>
      <c r="F29" s="177"/>
      <c r="G29" s="179"/>
      <c r="H29" s="179"/>
      <c r="I29" s="179"/>
      <c r="J29" s="179"/>
      <c r="K29" s="179"/>
    </row>
    <row r="30" spans="2:11" s="170" customFormat="1" ht="5" customHeight="1">
      <c r="B30" s="232"/>
      <c r="C30" s="171"/>
      <c r="D30" s="230"/>
      <c r="F30" s="177"/>
      <c r="G30" s="179"/>
      <c r="H30" s="179"/>
      <c r="I30" s="179"/>
      <c r="J30" s="179"/>
      <c r="K30" s="179"/>
    </row>
    <row r="31" spans="2:11" s="170" customFormat="1" ht="24" customHeight="1">
      <c r="B31" s="233" t="s">
        <v>130</v>
      </c>
      <c r="C31" s="178" t="s">
        <v>245</v>
      </c>
      <c r="D31" s="230"/>
      <c r="F31" s="177"/>
      <c r="G31" s="179"/>
      <c r="H31" s="179"/>
      <c r="I31" s="179"/>
      <c r="J31" s="179"/>
      <c r="K31" s="179"/>
    </row>
    <row r="32" spans="2:11" s="170" customFormat="1" ht="5" customHeight="1">
      <c r="B32" s="171"/>
      <c r="C32" s="171"/>
      <c r="D32" s="230"/>
      <c r="F32" s="177"/>
      <c r="G32" s="179"/>
      <c r="H32" s="179"/>
      <c r="I32" s="179"/>
      <c r="J32" s="179"/>
      <c r="K32" s="179"/>
    </row>
    <row r="33" spans="2:11" s="170" customFormat="1" ht="24" customHeight="1">
      <c r="B33" s="234" t="s">
        <v>131</v>
      </c>
      <c r="C33" s="178" t="s">
        <v>246</v>
      </c>
      <c r="D33" s="230"/>
      <c r="F33" s="177"/>
      <c r="G33" s="179"/>
      <c r="H33" s="179"/>
      <c r="I33" s="179"/>
      <c r="J33" s="179"/>
      <c r="K33" s="179"/>
    </row>
    <row r="34" spans="2:11" s="170" customFormat="1" ht="6.5" customHeight="1" thickBot="1">
      <c r="B34" s="171"/>
      <c r="C34" s="171"/>
      <c r="D34" s="230"/>
      <c r="F34" s="177"/>
      <c r="G34" s="179"/>
      <c r="H34" s="179"/>
      <c r="I34" s="179"/>
      <c r="J34" s="179"/>
      <c r="K34" s="179"/>
    </row>
    <row r="35" spans="2:11" s="170" customFormat="1" ht="24" customHeight="1" thickTop="1" thickBot="1">
      <c r="B35" s="235" t="s">
        <v>132</v>
      </c>
      <c r="C35" s="178" t="s">
        <v>247</v>
      </c>
      <c r="D35" s="230"/>
      <c r="F35" s="177"/>
      <c r="G35" s="179"/>
      <c r="H35" s="179"/>
      <c r="I35" s="179"/>
      <c r="J35" s="179"/>
      <c r="K35" s="179"/>
    </row>
    <row r="36" spans="2:11" s="170" customFormat="1" ht="6.5" customHeight="1" thickTop="1">
      <c r="B36" s="180"/>
      <c r="C36" s="180"/>
      <c r="D36" s="182"/>
      <c r="F36" s="177"/>
      <c r="G36" s="179"/>
      <c r="H36" s="179"/>
      <c r="I36" s="179"/>
      <c r="J36" s="179"/>
      <c r="K36" s="179"/>
    </row>
    <row r="37" spans="2:11" s="170" customFormat="1" ht="24" customHeight="1">
      <c r="B37" s="180"/>
      <c r="C37" s="178"/>
      <c r="D37" s="178"/>
      <c r="E37" s="178"/>
      <c r="F37" s="179"/>
      <c r="G37" s="179"/>
      <c r="H37" s="179"/>
      <c r="I37" s="179"/>
      <c r="J37" s="179"/>
      <c r="K37" s="179"/>
    </row>
    <row r="38" spans="2:11" ht="24" customHeight="1">
      <c r="B38" s="173"/>
      <c r="C38" s="173"/>
      <c r="D38" s="173"/>
      <c r="E38" s="173"/>
      <c r="F38" s="173"/>
    </row>
    <row r="39" spans="2:11" ht="24" customHeight="1"/>
    <row r="40" spans="2:11" ht="24" customHeight="1"/>
    <row r="41" spans="2:11" ht="24" customHeight="1"/>
    <row r="42" spans="2:11" ht="24" customHeight="1"/>
    <row r="43" spans="2:11" ht="24" customHeight="1"/>
    <row r="44" spans="2:11" ht="24" customHeight="1"/>
    <row r="45" spans="2:11" ht="24" customHeight="1"/>
    <row r="46" spans="2:11" ht="24" customHeight="1"/>
    <row r="47" spans="2:11" ht="24" customHeight="1"/>
    <row r="48" spans="2:11" ht="24" customHeight="1"/>
    <row r="49" ht="24" customHeight="1"/>
    <row r="50" ht="24" customHeight="1"/>
    <row r="51" ht="24" customHeight="1"/>
    <row r="52" ht="24" customHeight="1"/>
    <row r="53" ht="24" customHeight="1"/>
  </sheetData>
  <sheetProtection algorithmName="SHA-512" hashValue="zGKdjd9ke0MjZA2GwctkoNrs7WAYrKPD1e67eA0NNuG+drghP1j4vypFrG5Z4NvdWHELu9qxDFzX+hwd6aongw==" saltValue="ZNzGedH+wbaPyEDX0fkP5w==" spinCount="100000" sheet="1" objects="1" scenarios="1"/>
  <phoneticPr fontId="1"/>
  <hyperlinks>
    <hyperlink ref="B5" r:id="rId1" display="　　「経営自己診断システム」" xr:uid="{881FA931-4530-489A-8F0C-E4D70E822015}"/>
    <hyperlink ref="C5" r:id="rId2" xr:uid="{8BDE7CC7-9F0C-47FF-A12F-AC2DE1ECA29E}"/>
    <hyperlink ref="D5" r:id="rId3" xr:uid="{8D2DE4B6-17D6-4BC4-B077-AC1B4000C7A3}"/>
  </hyperlinks>
  <pageMargins left="0.25" right="0.25" top="0.75" bottom="0.75" header="0.3" footer="0.3"/>
  <pageSetup paperSize="9" scale="48"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20F7-19F1-415C-B98C-D4E7DC8B396E}">
  <sheetPr>
    <tabColor rgb="FF92D050"/>
  </sheetPr>
  <dimension ref="A1:S83"/>
  <sheetViews>
    <sheetView showGridLines="0" zoomScale="70" zoomScaleNormal="70" zoomScaleSheetLayoutView="85" workbookViewId="0">
      <pane ySplit="12" topLeftCell="A13" activePane="bottomLeft" state="frozen"/>
      <selection pane="bottomLeft"/>
    </sheetView>
  </sheetViews>
  <sheetFormatPr defaultColWidth="8.58203125" defaultRowHeight="76.5" customHeight="1"/>
  <cols>
    <col min="1" max="1" width="3.5" style="155" customWidth="1"/>
    <col min="2" max="2" width="60.25" style="263" customWidth="1"/>
    <col min="3" max="11" width="30.08203125" style="263" customWidth="1"/>
    <col min="12" max="12" width="3" style="155" customWidth="1"/>
    <col min="13" max="14" width="5.08203125" style="155" customWidth="1"/>
    <col min="15" max="16384" width="8.58203125" style="155"/>
  </cols>
  <sheetData>
    <row r="1" spans="2:19" ht="51.5" customHeight="1">
      <c r="B1" s="259" t="s">
        <v>224</v>
      </c>
      <c r="C1" s="260"/>
      <c r="D1" s="261" t="s">
        <v>226</v>
      </c>
      <c r="E1" s="260"/>
      <c r="F1" s="262"/>
    </row>
    <row r="2" spans="2:19" s="264" customFormat="1" ht="9" customHeight="1">
      <c r="C2" s="265"/>
      <c r="D2" s="266"/>
      <c r="E2" s="265"/>
      <c r="F2" s="196"/>
      <c r="G2" s="196"/>
      <c r="H2" s="196"/>
      <c r="I2" s="196"/>
      <c r="J2" s="196"/>
      <c r="K2" s="196"/>
    </row>
    <row r="3" spans="2:19" s="264" customFormat="1" ht="16" customHeight="1">
      <c r="C3" s="265"/>
      <c r="D3" s="265"/>
      <c r="E3" s="265"/>
      <c r="F3" s="196"/>
      <c r="G3" s="196"/>
      <c r="H3" s="196"/>
      <c r="I3" s="196"/>
      <c r="J3" s="196"/>
      <c r="K3" s="196"/>
    </row>
    <row r="4" spans="2:19" s="264" customFormat="1" ht="33.5" customHeight="1">
      <c r="B4" s="267" t="s">
        <v>144</v>
      </c>
      <c r="C4" s="393" t="s">
        <v>169</v>
      </c>
      <c r="D4" s="268" t="s">
        <v>228</v>
      </c>
      <c r="E4" s="265"/>
      <c r="F4" s="196"/>
      <c r="G4" s="196"/>
      <c r="H4" s="196"/>
      <c r="I4" s="196"/>
      <c r="J4" s="196"/>
      <c r="K4" s="196"/>
    </row>
    <row r="5" spans="2:19" s="264" customFormat="1" ht="33.5" customHeight="1" thickBot="1">
      <c r="B5" s="267" t="s">
        <v>229</v>
      </c>
      <c r="C5" s="394" t="s">
        <v>169</v>
      </c>
      <c r="D5" s="269" t="s">
        <v>145</v>
      </c>
      <c r="G5" s="196"/>
      <c r="H5" s="196"/>
      <c r="I5" s="196"/>
      <c r="J5" s="196"/>
      <c r="K5" s="196"/>
    </row>
    <row r="6" spans="2:19" s="264" customFormat="1" ht="33.5" customHeight="1">
      <c r="B6" s="270" t="s">
        <v>111</v>
      </c>
      <c r="C6" s="271" t="e">
        <f>IF(OR(C12="",E12=""),"",YEAR(E12)-YEAR(C12))</f>
        <v>#VALUE!</v>
      </c>
      <c r="H6" s="196"/>
      <c r="I6" s="196"/>
      <c r="J6" s="196"/>
      <c r="K6" s="196"/>
    </row>
    <row r="7" spans="2:19" s="264" customFormat="1" ht="18" hidden="1" customHeight="1">
      <c r="H7" s="196"/>
      <c r="I7" s="196"/>
      <c r="J7" s="196"/>
      <c r="K7" s="196"/>
    </row>
    <row r="8" spans="2:19" ht="1" customHeight="1">
      <c r="C8" s="155"/>
      <c r="D8" s="272"/>
      <c r="E8" s="272"/>
      <c r="F8" s="272"/>
      <c r="G8" s="272"/>
      <c r="H8" s="273"/>
      <c r="I8" s="273"/>
      <c r="J8" s="273"/>
      <c r="K8" s="273"/>
    </row>
    <row r="9" spans="2:19" ht="22.5" customHeight="1" thickBot="1">
      <c r="B9" s="274"/>
      <c r="D9" s="275">
        <v>1</v>
      </c>
      <c r="E9" s="275" t="e">
        <f>IF(OR(C4="",C5=""),"",((YEAR(C5)+(MONTH(C5)&gt;VALUE(SUBSTITUTE(C4,"月",""))))-IF(VALUE(SUBSTITUTE(C4,"月",""))&lt;=9,2026,2025)))</f>
        <v>#VALUE!</v>
      </c>
      <c r="F9" s="276"/>
      <c r="G9" s="277">
        <v>1</v>
      </c>
      <c r="H9" s="277">
        <v>2</v>
      </c>
      <c r="I9" s="277">
        <v>3</v>
      </c>
      <c r="J9" s="277">
        <v>4</v>
      </c>
      <c r="K9" s="277">
        <v>5</v>
      </c>
      <c r="L9" s="278"/>
      <c r="M9" s="278"/>
    </row>
    <row r="10" spans="2:19" s="285" customFormat="1" ht="42" customHeight="1" thickBot="1">
      <c r="B10" s="279"/>
      <c r="C10" s="280" t="s">
        <v>124</v>
      </c>
      <c r="D10" s="281"/>
      <c r="E10" s="281"/>
      <c r="F10" s="282" t="s">
        <v>251</v>
      </c>
      <c r="G10" s="282"/>
      <c r="H10" s="283"/>
      <c r="I10" s="283"/>
      <c r="J10" s="283"/>
      <c r="K10" s="284"/>
      <c r="P10" s="155"/>
    </row>
    <row r="11" spans="2:19" s="285" customFormat="1" ht="48" customHeight="1" thickBot="1">
      <c r="B11" s="396"/>
      <c r="C11" s="286" t="s">
        <v>146</v>
      </c>
      <c r="D11" s="287" t="s">
        <v>249</v>
      </c>
      <c r="E11" s="288" t="s">
        <v>250</v>
      </c>
      <c r="F11" s="289"/>
      <c r="G11" s="290" t="s">
        <v>106</v>
      </c>
      <c r="H11" s="290" t="s">
        <v>107</v>
      </c>
      <c r="I11" s="290" t="s">
        <v>108</v>
      </c>
      <c r="J11" s="290" t="s">
        <v>109</v>
      </c>
      <c r="K11" s="291" t="s">
        <v>110</v>
      </c>
    </row>
    <row r="12" spans="2:19" s="157" customFormat="1" ht="49" customHeight="1" thickBot="1">
      <c r="B12" s="396"/>
      <c r="C12" s="292" t="e">
        <f>IF(D12="","",EDATE(D12,-12))</f>
        <v>#VALUE!</v>
      </c>
      <c r="D12" s="293" t="e">
        <f>IF(C4="","",DATE(IF(VALUE(SUBSTITUTE(C4,"月",""))&lt;=9,2027,2026),VALUE(SUBSTITUTE(C4,"月","")),1))</f>
        <v>#VALUE!</v>
      </c>
      <c r="E12" s="293" t="e">
        <f>IF(OR(C5="",C4=""),"",DATE(YEAR(C5)+(MONTH(C5)&gt;VALUE(SUBSTITUTE(C4,"月",""))),VALUE(SUBSTITUTE(C4,"月","")),1))</f>
        <v>#VALUE!</v>
      </c>
      <c r="F12" s="294" t="e">
        <f>E12</f>
        <v>#VALUE!</v>
      </c>
      <c r="G12" s="294" t="e">
        <f>IF(F12="","",EDATE(F12,12))</f>
        <v>#VALUE!</v>
      </c>
      <c r="H12" s="294" t="e">
        <f>IF(G12="","",EDATE(G12,12))</f>
        <v>#VALUE!</v>
      </c>
      <c r="I12" s="294" t="e">
        <f>IF(H12="","",EDATE(H12,12))</f>
        <v>#VALUE!</v>
      </c>
      <c r="J12" s="294" t="e">
        <f>IF(I12="","",EDATE(I12,12))</f>
        <v>#VALUE!</v>
      </c>
      <c r="K12" s="295" t="e">
        <f>IF(J12="","",EDATE(J12,12))</f>
        <v>#VALUE!</v>
      </c>
      <c r="L12" s="296"/>
    </row>
    <row r="13" spans="2:19" s="157" customFormat="1" ht="34.5" customHeight="1" thickBot="1">
      <c r="B13" s="297" t="s">
        <v>252</v>
      </c>
      <c r="C13" s="298"/>
      <c r="D13" s="298"/>
      <c r="E13" s="298"/>
      <c r="F13" s="298"/>
      <c r="G13" s="298"/>
      <c r="H13" s="298"/>
      <c r="I13" s="298"/>
      <c r="J13" s="298"/>
      <c r="K13" s="299"/>
      <c r="L13" s="300"/>
      <c r="M13" s="285"/>
      <c r="N13" s="285"/>
      <c r="O13" s="285"/>
      <c r="P13" s="285"/>
      <c r="Q13" s="285"/>
      <c r="R13" s="285"/>
      <c r="S13" s="285"/>
    </row>
    <row r="14" spans="2:19" s="157" customFormat="1" ht="44.5" customHeight="1">
      <c r="B14" s="301" t="s">
        <v>67</v>
      </c>
      <c r="C14" s="302"/>
      <c r="D14" s="303"/>
      <c r="E14" s="304"/>
      <c r="F14" s="254">
        <v>0</v>
      </c>
      <c r="G14" s="249">
        <v>0</v>
      </c>
      <c r="H14" s="247">
        <v>0</v>
      </c>
      <c r="I14" s="247">
        <v>0</v>
      </c>
      <c r="J14" s="247">
        <v>0</v>
      </c>
      <c r="K14" s="248">
        <v>0</v>
      </c>
    </row>
    <row r="15" spans="2:19" s="157" customFormat="1" ht="44.5" customHeight="1">
      <c r="B15" s="305" t="s">
        <v>68</v>
      </c>
      <c r="C15" s="306"/>
      <c r="D15" s="307"/>
      <c r="E15" s="308"/>
      <c r="F15" s="255">
        <v>0</v>
      </c>
      <c r="G15" s="250">
        <v>0</v>
      </c>
      <c r="H15" s="218">
        <v>0</v>
      </c>
      <c r="I15" s="218">
        <v>0</v>
      </c>
      <c r="J15" s="218">
        <v>0</v>
      </c>
      <c r="K15" s="219">
        <v>0</v>
      </c>
    </row>
    <row r="16" spans="2:19" s="157" customFormat="1" ht="44.5" customHeight="1">
      <c r="B16" s="305" t="s">
        <v>69</v>
      </c>
      <c r="C16" s="306"/>
      <c r="D16" s="307"/>
      <c r="E16" s="308"/>
      <c r="F16" s="256">
        <f t="shared" ref="F16:K16" si="0">F14-F15</f>
        <v>0</v>
      </c>
      <c r="G16" s="251">
        <f t="shared" si="0"/>
        <v>0</v>
      </c>
      <c r="H16" s="220">
        <f t="shared" si="0"/>
        <v>0</v>
      </c>
      <c r="I16" s="220">
        <f t="shared" si="0"/>
        <v>0</v>
      </c>
      <c r="J16" s="220">
        <f t="shared" si="0"/>
        <v>0</v>
      </c>
      <c r="K16" s="221">
        <f t="shared" si="0"/>
        <v>0</v>
      </c>
    </row>
    <row r="17" spans="1:16" s="157" customFormat="1" ht="44.5" customHeight="1">
      <c r="B17" s="305" t="s">
        <v>70</v>
      </c>
      <c r="C17" s="306"/>
      <c r="D17" s="307"/>
      <c r="E17" s="308"/>
      <c r="F17" s="255">
        <v>0</v>
      </c>
      <c r="G17" s="250">
        <v>0</v>
      </c>
      <c r="H17" s="218">
        <v>0</v>
      </c>
      <c r="I17" s="218">
        <v>0</v>
      </c>
      <c r="J17" s="218">
        <v>0</v>
      </c>
      <c r="K17" s="219">
        <v>0</v>
      </c>
    </row>
    <row r="18" spans="1:16" s="157" customFormat="1" ht="44.5" customHeight="1">
      <c r="B18" s="305" t="s">
        <v>71</v>
      </c>
      <c r="C18" s="306"/>
      <c r="D18" s="307"/>
      <c r="E18" s="308"/>
      <c r="F18" s="256">
        <f t="shared" ref="F18:K18" si="1">F16-F17</f>
        <v>0</v>
      </c>
      <c r="G18" s="251">
        <f t="shared" si="1"/>
        <v>0</v>
      </c>
      <c r="H18" s="220">
        <f t="shared" si="1"/>
        <v>0</v>
      </c>
      <c r="I18" s="220">
        <f t="shared" si="1"/>
        <v>0</v>
      </c>
      <c r="J18" s="220">
        <f t="shared" si="1"/>
        <v>0</v>
      </c>
      <c r="K18" s="221">
        <f t="shared" si="1"/>
        <v>0</v>
      </c>
    </row>
    <row r="19" spans="1:16" s="157" customFormat="1" ht="44.5" customHeight="1">
      <c r="B19" s="305" t="s">
        <v>230</v>
      </c>
      <c r="C19" s="306"/>
      <c r="D19" s="307"/>
      <c r="E19" s="308"/>
      <c r="F19" s="255">
        <v>0</v>
      </c>
      <c r="G19" s="250">
        <v>0</v>
      </c>
      <c r="H19" s="218">
        <v>0</v>
      </c>
      <c r="I19" s="218">
        <v>0</v>
      </c>
      <c r="J19" s="218">
        <v>0</v>
      </c>
      <c r="K19" s="219">
        <v>0</v>
      </c>
    </row>
    <row r="20" spans="1:16" s="157" customFormat="1" ht="44.5" customHeight="1">
      <c r="B20" s="305" t="s">
        <v>72</v>
      </c>
      <c r="C20" s="306"/>
      <c r="D20" s="307"/>
      <c r="E20" s="308"/>
      <c r="F20" s="256">
        <f t="shared" ref="F20:K20" si="2">F21+F22</f>
        <v>0</v>
      </c>
      <c r="G20" s="251">
        <f t="shared" si="2"/>
        <v>0</v>
      </c>
      <c r="H20" s="220">
        <f t="shared" si="2"/>
        <v>0</v>
      </c>
      <c r="I20" s="220">
        <f t="shared" si="2"/>
        <v>0</v>
      </c>
      <c r="J20" s="220">
        <f t="shared" si="2"/>
        <v>0</v>
      </c>
      <c r="K20" s="221">
        <f t="shared" si="2"/>
        <v>0</v>
      </c>
    </row>
    <row r="21" spans="1:16" s="157" customFormat="1" ht="44.5" customHeight="1">
      <c r="B21" s="309" t="s">
        <v>73</v>
      </c>
      <c r="C21" s="306"/>
      <c r="D21" s="307"/>
      <c r="E21" s="308"/>
      <c r="F21" s="255">
        <v>0</v>
      </c>
      <c r="G21" s="250">
        <v>0</v>
      </c>
      <c r="H21" s="218">
        <v>0</v>
      </c>
      <c r="I21" s="218">
        <v>0</v>
      </c>
      <c r="J21" s="218">
        <v>0</v>
      </c>
      <c r="K21" s="219">
        <v>0</v>
      </c>
    </row>
    <row r="22" spans="1:16" s="157" customFormat="1" ht="44.5" customHeight="1">
      <c r="B22" s="309" t="s">
        <v>126</v>
      </c>
      <c r="C22" s="306"/>
      <c r="D22" s="307"/>
      <c r="E22" s="308"/>
      <c r="F22" s="310"/>
      <c r="G22" s="250">
        <v>0</v>
      </c>
      <c r="H22" s="218">
        <v>0</v>
      </c>
      <c r="I22" s="218">
        <v>0</v>
      </c>
      <c r="J22" s="218">
        <v>0</v>
      </c>
      <c r="K22" s="219">
        <v>0</v>
      </c>
    </row>
    <row r="23" spans="1:16" s="157" customFormat="1" ht="44.5" customHeight="1" thickBot="1">
      <c r="B23" s="305" t="s">
        <v>74</v>
      </c>
      <c r="C23" s="306"/>
      <c r="D23" s="307"/>
      <c r="E23" s="308"/>
      <c r="F23" s="257">
        <f t="shared" ref="F23:K23" si="3">F18+F19+F20</f>
        <v>0</v>
      </c>
      <c r="G23" s="311">
        <f t="shared" si="3"/>
        <v>0</v>
      </c>
      <c r="H23" s="312">
        <f t="shared" si="3"/>
        <v>0</v>
      </c>
      <c r="I23" s="312">
        <f t="shared" si="3"/>
        <v>0</v>
      </c>
      <c r="J23" s="312">
        <f t="shared" si="3"/>
        <v>0</v>
      </c>
      <c r="K23" s="313">
        <f t="shared" si="3"/>
        <v>0</v>
      </c>
    </row>
    <row r="24" spans="1:16" s="157" customFormat="1" ht="44.5" customHeight="1" thickTop="1" thickBot="1">
      <c r="B24" s="314" t="s">
        <v>75</v>
      </c>
      <c r="C24" s="306"/>
      <c r="D24" s="307"/>
      <c r="E24" s="308"/>
      <c r="F24" s="315"/>
      <c r="G24" s="316" t="e">
        <f>ROUNDDOWN(((G23/$F$23)^(1/G9)-1)*100,2)</f>
        <v>#DIV/0!</v>
      </c>
      <c r="H24" s="316" t="e">
        <f>ROUNDDOWN(((H23/$F$23)^(1/H9)-1)*100,2)</f>
        <v>#DIV/0!</v>
      </c>
      <c r="I24" s="316" t="e">
        <f>ROUNDDOWN(((I23/$F$23)^(1/I9)-1)*100,2)</f>
        <v>#DIV/0!</v>
      </c>
      <c r="J24" s="316" t="e">
        <f>ROUNDDOWN(((J23/$F$23)^(1/J9)-1)*100,2)</f>
        <v>#DIV/0!</v>
      </c>
      <c r="K24" s="316" t="e">
        <f>ROUNDDOWN(((K23/$F$23)^(1/K9)-1)*100,2)</f>
        <v>#DIV/0!</v>
      </c>
    </row>
    <row r="25" spans="1:16" s="157" customFormat="1" ht="44.5" customHeight="1" thickTop="1">
      <c r="B25" s="305" t="s">
        <v>95</v>
      </c>
      <c r="C25" s="306"/>
      <c r="D25" s="307"/>
      <c r="E25" s="308"/>
      <c r="F25" s="379">
        <v>0</v>
      </c>
      <c r="G25" s="380">
        <v>0</v>
      </c>
      <c r="H25" s="381">
        <v>0</v>
      </c>
      <c r="I25" s="381">
        <v>0</v>
      </c>
      <c r="J25" s="381">
        <v>0</v>
      </c>
      <c r="K25" s="382">
        <v>0</v>
      </c>
      <c r="L25" s="317"/>
      <c r="P25" s="157" t="s">
        <v>90</v>
      </c>
    </row>
    <row r="26" spans="1:16" s="157" customFormat="1" ht="44.5" customHeight="1">
      <c r="B26" s="305" t="s">
        <v>231</v>
      </c>
      <c r="C26" s="306"/>
      <c r="D26" s="307"/>
      <c r="E26" s="308"/>
      <c r="F26" s="379">
        <v>0</v>
      </c>
      <c r="G26" s="383">
        <v>0</v>
      </c>
      <c r="H26" s="384">
        <v>0</v>
      </c>
      <c r="I26" s="384">
        <v>0</v>
      </c>
      <c r="J26" s="384">
        <v>0</v>
      </c>
      <c r="K26" s="385">
        <v>0</v>
      </c>
      <c r="L26" s="317"/>
    </row>
    <row r="27" spans="1:16" s="157" customFormat="1" ht="44.5" customHeight="1">
      <c r="B27" s="318" t="s">
        <v>96</v>
      </c>
      <c r="C27" s="306"/>
      <c r="D27" s="307"/>
      <c r="E27" s="308"/>
      <c r="F27" s="258" t="e">
        <f t="shared" ref="F27:K27" si="4">IF(F23&lt;0,ROUNDUP((F23/(F25+F26)),2),ROUNDDOWN((F23/(F25+F26)),2))</f>
        <v>#DIV/0!</v>
      </c>
      <c r="G27" s="252" t="e">
        <f t="shared" si="4"/>
        <v>#DIV/0!</v>
      </c>
      <c r="H27" s="222" t="e">
        <f t="shared" si="4"/>
        <v>#DIV/0!</v>
      </c>
      <c r="I27" s="222" t="e">
        <f t="shared" si="4"/>
        <v>#DIV/0!</v>
      </c>
      <c r="J27" s="222" t="e">
        <f t="shared" si="4"/>
        <v>#DIV/0!</v>
      </c>
      <c r="K27" s="223" t="e">
        <f t="shared" si="4"/>
        <v>#DIV/0!</v>
      </c>
    </row>
    <row r="28" spans="1:16" s="157" customFormat="1" ht="44.5" customHeight="1" thickBot="1">
      <c r="B28" s="318" t="s">
        <v>127</v>
      </c>
      <c r="C28" s="306"/>
      <c r="D28" s="307"/>
      <c r="E28" s="308"/>
      <c r="F28" s="319"/>
      <c r="G28" s="253">
        <f>IFERROR(IF($F$23&gt;=0,ROUNDUP(((ABS($F$23)*1.04^G9-(ABS($F$23)))+$F$23)/($F$25+$F$26),2),ROUNDDOWN(((ABS($F$23)*1.04^G9-(ABS($F$23)))+$F$23)/($F$25+$F$26),2)),0)</f>
        <v>0</v>
      </c>
      <c r="H28" s="224">
        <f>IFERROR(IF($F$23&gt;=0,ROUNDUP(((ABS($F$23)*1.04^H9-(ABS($F$23)))+$F$23)/($F$25+$F$26),2),ROUNDDOWN(((ABS($F$23)*1.04^H9-(ABS($F$23)))+$F$23)/($F$25+$F$26),2)),0)</f>
        <v>0</v>
      </c>
      <c r="I28" s="224">
        <f>IFERROR(IF($F$23&gt;=0,ROUNDUP(((ABS($F$23)*1.04^I9-(ABS($F$23)))+$F$23)/($F$25+$F$26),2),ROUNDDOWN(((ABS($F$23)*1.04^I9-(ABS($F$23)))+$F$23)/($F$25+$F$26),2)),0)</f>
        <v>0</v>
      </c>
      <c r="J28" s="224">
        <f>IFERROR(IF($F$23&gt;=0,ROUNDUP(((ABS($F$23)*1.04^J9-(ABS($F$23)))+$F$23)/($F$25+$F$26),2),ROUNDDOWN(((ABS($F$23)*1.04^J9-(ABS($F$23)))+$F$23)/($F$25+$F$26),2)),0)</f>
        <v>0</v>
      </c>
      <c r="K28" s="225">
        <f>IFERROR(IF($F$23&gt;=0,ROUNDUP(((ABS($F$23)*1.04^K9-(ABS($F$23)))+$F$23)/($F$25+$F$26),2),ROUNDDOWN(((ABS($F$23)*1.04^K9-(ABS($F$23)))+$F$23)/($F$25+$F$26),2)),0)</f>
        <v>0</v>
      </c>
    </row>
    <row r="29" spans="1:16" s="157" customFormat="1" ht="44.5" customHeight="1" thickTop="1" thickBot="1">
      <c r="B29" s="320" t="s">
        <v>232</v>
      </c>
      <c r="C29" s="321"/>
      <c r="D29" s="322"/>
      <c r="E29" s="323"/>
      <c r="F29" s="324"/>
      <c r="G29" s="316" t="e">
        <f>ROUNDDOWN(((G27/$F$27)^(1/G9)-1)*100,2)</f>
        <v>#DIV/0!</v>
      </c>
      <c r="H29" s="316" t="e">
        <f>ROUNDDOWN(((H27/$F$27)^(1/H9)-1)*100,2)</f>
        <v>#DIV/0!</v>
      </c>
      <c r="I29" s="316" t="e">
        <f>ROUNDDOWN(((I27/$F$27)^(1/I9)-1)*100,2)</f>
        <v>#DIV/0!</v>
      </c>
      <c r="J29" s="316" t="e">
        <f>ROUNDDOWN(((J27/$F$27)^(1/J9)-1)*100,2)</f>
        <v>#DIV/0!</v>
      </c>
      <c r="K29" s="316" t="e">
        <f>ROUNDDOWN(((K27/$F$27)^(1/K9)-1)*100,2)</f>
        <v>#DIV/0!</v>
      </c>
      <c r="L29" s="325"/>
      <c r="M29" s="325"/>
      <c r="N29" s="325"/>
    </row>
    <row r="30" spans="1:16" s="157" customFormat="1" ht="49" hidden="1" customHeight="1">
      <c r="A30" s="285"/>
      <c r="B30" s="326"/>
      <c r="C30" s="327"/>
      <c r="D30" s="327"/>
      <c r="E30" s="327"/>
      <c r="F30" s="328"/>
      <c r="G30" s="329"/>
      <c r="H30" s="329"/>
      <c r="I30" s="329"/>
      <c r="J30" s="329"/>
      <c r="K30" s="330"/>
      <c r="L30" s="331"/>
      <c r="M30" s="331"/>
      <c r="N30" s="331"/>
    </row>
    <row r="31" spans="1:16" s="157" customFormat="1" ht="15.5" customHeight="1" thickBot="1">
      <c r="A31" s="285"/>
      <c r="B31" s="326"/>
      <c r="C31" s="327"/>
      <c r="D31" s="327"/>
      <c r="E31" s="327"/>
      <c r="F31" s="327"/>
      <c r="G31" s="332"/>
      <c r="H31" s="332"/>
      <c r="I31" s="332"/>
      <c r="J31" s="332"/>
      <c r="K31" s="332"/>
      <c r="L31" s="331"/>
      <c r="M31" s="331"/>
      <c r="N31" s="331"/>
    </row>
    <row r="32" spans="1:16" ht="35" customHeight="1" thickBot="1">
      <c r="B32" s="333" t="s">
        <v>253</v>
      </c>
      <c r="C32" s="334"/>
      <c r="D32" s="334"/>
      <c r="E32" s="334"/>
      <c r="F32" s="335"/>
      <c r="G32" s="336"/>
      <c r="H32" s="337"/>
      <c r="I32" s="337"/>
      <c r="J32" s="337"/>
      <c r="K32" s="338"/>
    </row>
    <row r="33" spans="2:19" s="157" customFormat="1" ht="50" customHeight="1">
      <c r="B33" s="339" t="s">
        <v>235</v>
      </c>
      <c r="C33" s="386">
        <v>0</v>
      </c>
      <c r="D33" s="387">
        <v>0</v>
      </c>
      <c r="E33" s="388">
        <v>0</v>
      </c>
      <c r="F33" s="340">
        <f>E33</f>
        <v>0</v>
      </c>
      <c r="G33" s="391">
        <v>0</v>
      </c>
      <c r="H33" s="387">
        <v>0</v>
      </c>
      <c r="I33" s="387">
        <v>0</v>
      </c>
      <c r="J33" s="387">
        <v>0</v>
      </c>
      <c r="K33" s="392">
        <v>0</v>
      </c>
    </row>
    <row r="34" spans="2:19" s="157" customFormat="1" ht="50" customHeight="1">
      <c r="B34" s="341" t="s">
        <v>234</v>
      </c>
      <c r="C34" s="389">
        <v>0</v>
      </c>
      <c r="D34" s="384">
        <v>0</v>
      </c>
      <c r="E34" s="390">
        <v>0</v>
      </c>
      <c r="F34" s="342">
        <f>E34</f>
        <v>0</v>
      </c>
      <c r="G34" s="383">
        <v>0</v>
      </c>
      <c r="H34" s="384">
        <v>0</v>
      </c>
      <c r="I34" s="384">
        <v>0</v>
      </c>
      <c r="J34" s="384">
        <v>0</v>
      </c>
      <c r="K34" s="385">
        <v>0</v>
      </c>
      <c r="S34" s="343"/>
    </row>
    <row r="35" spans="2:19" s="157" customFormat="1" ht="50" customHeight="1">
      <c r="B35" s="341" t="s">
        <v>125</v>
      </c>
      <c r="C35" s="344" t="e">
        <f>ROUNDDOWN(C33/C34,2)</f>
        <v>#DIV/0!</v>
      </c>
      <c r="D35" s="345" t="e">
        <f>ROUNDDOWN(D33/D34,2)</f>
        <v>#DIV/0!</v>
      </c>
      <c r="E35" s="346" t="e">
        <f>ROUNDDOWN(E33/E34,2)</f>
        <v>#DIV/0!</v>
      </c>
      <c r="F35" s="340" t="e">
        <f>E35</f>
        <v>#DIV/0!</v>
      </c>
      <c r="G35" s="347" t="e">
        <f>ROUNDDOWN(G33/G34,2)</f>
        <v>#DIV/0!</v>
      </c>
      <c r="H35" s="345" t="e">
        <f>ROUNDDOWN(H33/H34,2)</f>
        <v>#DIV/0!</v>
      </c>
      <c r="I35" s="345" t="e">
        <f>ROUNDDOWN(I33/I34,2)</f>
        <v>#DIV/0!</v>
      </c>
      <c r="J35" s="345" t="e">
        <f>ROUNDDOWN(J33/J34,2)</f>
        <v>#DIV/0!</v>
      </c>
      <c r="K35" s="348" t="e">
        <f>ROUNDDOWN(K33/K34,2)</f>
        <v>#DIV/0!</v>
      </c>
    </row>
    <row r="36" spans="2:19" s="157" customFormat="1" ht="33.5" customHeight="1">
      <c r="B36" s="397" t="s">
        <v>98</v>
      </c>
      <c r="C36" s="400"/>
      <c r="D36" s="401"/>
      <c r="E36" s="349" t="s">
        <v>166</v>
      </c>
      <c r="F36" s="350"/>
      <c r="G36" s="351" t="s">
        <v>128</v>
      </c>
      <c r="H36" s="352"/>
      <c r="I36" s="352"/>
      <c r="J36" s="352"/>
      <c r="K36" s="353"/>
    </row>
    <row r="37" spans="2:19" s="157" customFormat="1" ht="50" customHeight="1">
      <c r="B37" s="398"/>
      <c r="C37" s="400"/>
      <c r="D37" s="401"/>
      <c r="E37" s="354" t="e">
        <f>ROUNDUP(($C$33+(ABS($C$33)*1.03^E9-ABS($C$33)))/($C$34),0)</f>
        <v>#VALUE!</v>
      </c>
      <c r="F37" s="350"/>
      <c r="G37" s="355" t="e">
        <f>ROUNDUP(($F$33+(ABS($F$33)*1.035^G9-ABS($F$33)))/($F$34),0)</f>
        <v>#DIV/0!</v>
      </c>
      <c r="H37" s="356" t="e">
        <f>ROUNDUP(($F$33+(ABS($F$33)*1.035^H9-ABS($F$33)))/($F$34),0)</f>
        <v>#DIV/0!</v>
      </c>
      <c r="I37" s="356" t="e">
        <f>ROUNDUP(($F$33+(ABS($F$33)*1.035^I9-ABS($F$33)))/($F$34),0)</f>
        <v>#DIV/0!</v>
      </c>
      <c r="J37" s="356" t="e">
        <f>ROUNDUP(($F$33+(ABS($F$33)*1.035^J9-ABS($F$33)))/($F$34),0)</f>
        <v>#DIV/0!</v>
      </c>
      <c r="K37" s="357" t="e">
        <f>ROUNDUP(($F$33+(ABS($F$33)*1.035^K9-ABS($F$33)))/($F$34),0)</f>
        <v>#DIV/0!</v>
      </c>
      <c r="L37" s="358"/>
    </row>
    <row r="38" spans="2:19" s="157" customFormat="1" ht="33.5" customHeight="1">
      <c r="B38" s="398"/>
      <c r="C38" s="306"/>
      <c r="D38" s="307"/>
      <c r="E38" s="308"/>
      <c r="F38" s="350"/>
      <c r="G38" s="351" t="s">
        <v>129</v>
      </c>
      <c r="H38" s="352"/>
      <c r="I38" s="352"/>
      <c r="J38" s="352"/>
      <c r="K38" s="353"/>
      <c r="L38" s="358"/>
    </row>
    <row r="39" spans="2:19" s="157" customFormat="1" ht="50" customHeight="1" thickBot="1">
      <c r="B39" s="399"/>
      <c r="C39" s="306"/>
      <c r="D39" s="307"/>
      <c r="E39" s="359"/>
      <c r="F39" s="350"/>
      <c r="G39" s="360" t="e">
        <f>ROUNDUP(($F$33+(ABS($F$33)*1.06^G9-ABS($F$33)))/($F$34),0)</f>
        <v>#DIV/0!</v>
      </c>
      <c r="H39" s="361" t="e">
        <f>ROUNDUP(($F$33+(ABS($F$33)*1.06^H9-ABS($F$33)))/($F$34),0)</f>
        <v>#DIV/0!</v>
      </c>
      <c r="I39" s="361" t="e">
        <f>ROUNDUP(($F$33+(ABS($F$33)*1.06^I9-ABS($F$33)))/($F$34),0)</f>
        <v>#DIV/0!</v>
      </c>
      <c r="J39" s="361" t="e">
        <f>ROUNDUP(($F$33+(ABS($F$33)*1.06^J9-ABS($F$33)))/($F$34),0)</f>
        <v>#DIV/0!</v>
      </c>
      <c r="K39" s="362" t="e">
        <f>ROUNDUP(($F$33+(ABS($F$33)*1.06^K9-ABS($F$33)))/($F$34),0)</f>
        <v>#DIV/0!</v>
      </c>
      <c r="L39" s="358"/>
    </row>
    <row r="40" spans="2:19" s="157" customFormat="1" ht="50" customHeight="1" thickTop="1" thickBot="1">
      <c r="B40" s="363" t="s">
        <v>233</v>
      </c>
      <c r="C40" s="364"/>
      <c r="D40" s="365"/>
      <c r="E40" s="316">
        <f>IFERROR(IF(E$35&gt;=$C$35,ROUNDDOWN(((E35/$C$35)^(1/C6)-1)*100,2),ROUNDUP(((E35/$C$35)^(1/C6)-1)*100,2)),0)</f>
        <v>0</v>
      </c>
      <c r="F40" s="366"/>
      <c r="G40" s="316">
        <f>IFERROR(IF(G$35&gt;=$F$35,ROUNDDOWN(((G35/$F$35)^(1/G9)-1)*100,2),ROUNDUP(((G35/$F$35)^(1/G9)-1)*100,2)),0)</f>
        <v>0</v>
      </c>
      <c r="H40" s="316">
        <f>IFERROR(IF(H$35&gt;=$F$35,ROUNDDOWN(((H35/$F$35)^(1/H9)-1)*100,2),ROUNDUP(((H35/$F$35)^(1/H9)-1)*100,2)),0)</f>
        <v>0</v>
      </c>
      <c r="I40" s="316">
        <f>IFERROR(IF(I$35&gt;=$F$35,ROUNDDOWN(((I35/$F$35)^(1/I9)-1)*100,2),ROUNDUP(((I35/$F$35)^(1/I9)-1)*100,2)),0)</f>
        <v>0</v>
      </c>
      <c r="J40" s="316">
        <f>IFERROR(IF(J$35&gt;=$F$35,ROUNDDOWN(((J35/$F$35)^(1/J9)-1)*100,2),ROUNDUP(((J35/$F$35)^(1/J9)-1)*100,2)),0)</f>
        <v>0</v>
      </c>
      <c r="K40" s="316">
        <f>IFERROR(IF(K$35&gt;=$F$35,ROUNDDOWN(((K35/$F$35)^(1/K9)-1)*100,2),ROUNDUP(((K35/$F$35)^(1/K9)-1)*100,2)),0)</f>
        <v>0</v>
      </c>
      <c r="L40" s="358"/>
    </row>
    <row r="41" spans="2:19" s="157" customFormat="1" ht="77" customHeight="1" thickTop="1">
      <c r="B41" s="367"/>
      <c r="C41" s="368"/>
      <c r="D41" s="368"/>
      <c r="E41" s="369" t="s">
        <v>261</v>
      </c>
      <c r="F41" s="370"/>
      <c r="G41" s="370"/>
      <c r="H41" s="332"/>
      <c r="I41" s="395"/>
      <c r="J41" s="395"/>
      <c r="K41" s="395"/>
      <c r="L41" s="395"/>
      <c r="M41" s="395"/>
      <c r="N41" s="395"/>
      <c r="O41" s="395"/>
    </row>
    <row r="42" spans="2:19" s="285" customFormat="1" ht="12" customHeight="1">
      <c r="B42" s="260"/>
      <c r="C42" s="368"/>
      <c r="D42" s="368"/>
      <c r="E42" s="371"/>
      <c r="F42" s="368"/>
      <c r="G42" s="332"/>
      <c r="H42" s="332"/>
      <c r="I42" s="332"/>
      <c r="J42" s="332"/>
      <c r="K42" s="332"/>
      <c r="L42" s="372"/>
    </row>
    <row r="43" spans="2:19" s="374" customFormat="1" ht="18.5">
      <c r="B43" s="373" t="s">
        <v>76</v>
      </c>
      <c r="C43" s="373"/>
      <c r="D43" s="373"/>
      <c r="E43" s="373"/>
      <c r="G43" s="375"/>
    </row>
    <row r="44" spans="2:19" s="374" customFormat="1" ht="18.5">
      <c r="B44" s="373" t="s">
        <v>258</v>
      </c>
      <c r="C44" s="373"/>
      <c r="D44" s="373"/>
      <c r="E44" s="373"/>
      <c r="G44" s="375"/>
    </row>
    <row r="45" spans="2:19" s="374" customFormat="1" ht="18.5">
      <c r="B45" s="373" t="s">
        <v>77</v>
      </c>
      <c r="C45" s="373"/>
      <c r="D45" s="373"/>
      <c r="E45" s="373"/>
      <c r="G45" s="375"/>
    </row>
    <row r="46" spans="2:19" s="374" customFormat="1" ht="18.5">
      <c r="B46" s="373"/>
      <c r="C46" s="373"/>
      <c r="D46" s="373"/>
      <c r="E46" s="373"/>
      <c r="G46" s="375"/>
    </row>
    <row r="47" spans="2:19" s="374" customFormat="1" ht="18.5">
      <c r="B47" s="373" t="s">
        <v>104</v>
      </c>
      <c r="C47" s="373"/>
      <c r="D47" s="373"/>
      <c r="E47" s="373"/>
      <c r="G47" s="375"/>
    </row>
    <row r="48" spans="2:19" s="374" customFormat="1" ht="18.5">
      <c r="B48" s="373" t="s">
        <v>78</v>
      </c>
      <c r="C48" s="373"/>
      <c r="D48" s="373"/>
      <c r="E48" s="373"/>
      <c r="G48" s="375"/>
    </row>
    <row r="49" spans="2:7" s="374" customFormat="1" ht="18.5">
      <c r="B49" s="373" t="s">
        <v>257</v>
      </c>
      <c r="C49" s="373"/>
      <c r="D49" s="373"/>
      <c r="E49" s="373"/>
      <c r="G49" s="375"/>
    </row>
    <row r="50" spans="2:7" s="374" customFormat="1" ht="18.5">
      <c r="B50" s="373" t="s">
        <v>101</v>
      </c>
      <c r="C50" s="373"/>
      <c r="D50" s="373"/>
      <c r="E50" s="373"/>
      <c r="G50" s="375"/>
    </row>
    <row r="51" spans="2:7" s="374" customFormat="1" ht="18.5">
      <c r="B51" s="373"/>
      <c r="C51" s="373"/>
      <c r="D51" s="373"/>
      <c r="E51" s="373"/>
      <c r="G51" s="375"/>
    </row>
    <row r="52" spans="2:7" s="376" customFormat="1" ht="18.5">
      <c r="B52" s="376" t="s">
        <v>239</v>
      </c>
    </row>
    <row r="53" spans="2:7" s="376" customFormat="1" ht="18.5">
      <c r="B53" s="376" t="s">
        <v>255</v>
      </c>
    </row>
    <row r="54" spans="2:7" s="376" customFormat="1" ht="18.5">
      <c r="B54" s="376" t="s">
        <v>256</v>
      </c>
    </row>
    <row r="55" spans="2:7" s="376" customFormat="1" ht="18.5">
      <c r="B55" s="377" t="s">
        <v>238</v>
      </c>
    </row>
    <row r="56" spans="2:7" s="376" customFormat="1" ht="18.5">
      <c r="B56" s="376" t="s">
        <v>236</v>
      </c>
    </row>
    <row r="57" spans="2:7" s="376" customFormat="1" ht="18.5">
      <c r="B57" s="376" t="s">
        <v>237</v>
      </c>
    </row>
    <row r="58" spans="2:7" s="376" customFormat="1" ht="18.5"/>
    <row r="59" spans="2:7" s="376" customFormat="1" ht="18.5">
      <c r="B59" s="376" t="s">
        <v>97</v>
      </c>
    </row>
    <row r="60" spans="2:7" s="376" customFormat="1" ht="18.5">
      <c r="B60" s="376" t="s">
        <v>91</v>
      </c>
    </row>
    <row r="61" spans="2:7" s="376" customFormat="1" ht="18.5">
      <c r="B61" s="376" t="s">
        <v>92</v>
      </c>
    </row>
    <row r="62" spans="2:7" s="376" customFormat="1" ht="18.5">
      <c r="B62" s="376" t="s">
        <v>93</v>
      </c>
    </row>
    <row r="63" spans="2:7" s="376" customFormat="1" ht="18.5">
      <c r="B63" s="376" t="s">
        <v>94</v>
      </c>
    </row>
    <row r="64" spans="2:7" s="376" customFormat="1" ht="18.5">
      <c r="B64" s="376" t="s">
        <v>102</v>
      </c>
    </row>
    <row r="65" spans="2:19" s="376" customFormat="1" ht="18.5"/>
    <row r="66" spans="2:19" s="374" customFormat="1" ht="18.5">
      <c r="B66" s="376" t="s">
        <v>167</v>
      </c>
      <c r="C66" s="378"/>
      <c r="D66" s="378"/>
      <c r="E66" s="378"/>
      <c r="F66" s="378"/>
    </row>
    <row r="67" spans="2:19" s="374" customFormat="1" ht="18.5">
      <c r="B67" s="376" t="s">
        <v>168</v>
      </c>
      <c r="C67" s="378"/>
      <c r="D67" s="378"/>
      <c r="E67" s="378"/>
      <c r="F67" s="378"/>
    </row>
    <row r="68" spans="2:19" s="145" customFormat="1" ht="24" customHeight="1">
      <c r="B68" s="173"/>
      <c r="C68" s="173"/>
      <c r="D68" s="173"/>
      <c r="E68" s="173"/>
      <c r="F68" s="173"/>
      <c r="G68" s="172"/>
      <c r="H68" s="172"/>
      <c r="I68" s="172"/>
      <c r="J68" s="172"/>
      <c r="K68" s="172"/>
    </row>
    <row r="69" spans="2:19" ht="24" customHeight="1"/>
    <row r="70" spans="2:19" s="263" customFormat="1" ht="24" customHeight="1">
      <c r="L70" s="155"/>
      <c r="M70" s="155"/>
      <c r="N70" s="155"/>
      <c r="O70" s="155"/>
      <c r="P70" s="155"/>
      <c r="Q70" s="155"/>
      <c r="R70" s="155"/>
      <c r="S70" s="155"/>
    </row>
    <row r="71" spans="2:19" s="263" customFormat="1" ht="24" customHeight="1">
      <c r="L71" s="155"/>
      <c r="M71" s="155"/>
      <c r="N71" s="155"/>
      <c r="O71" s="155"/>
      <c r="P71" s="155"/>
      <c r="Q71" s="155"/>
      <c r="R71" s="155"/>
      <c r="S71" s="155"/>
    </row>
    <row r="72" spans="2:19" s="263" customFormat="1" ht="24" customHeight="1">
      <c r="L72" s="155"/>
      <c r="M72" s="155"/>
      <c r="N72" s="155"/>
      <c r="O72" s="155"/>
      <c r="P72" s="155"/>
      <c r="Q72" s="155"/>
      <c r="R72" s="155"/>
      <c r="S72" s="155"/>
    </row>
    <row r="73" spans="2:19" s="263" customFormat="1" ht="24" customHeight="1">
      <c r="L73" s="155"/>
      <c r="M73" s="155"/>
      <c r="N73" s="155"/>
      <c r="O73" s="155"/>
      <c r="P73" s="155"/>
      <c r="Q73" s="155"/>
      <c r="R73" s="155"/>
      <c r="S73" s="155"/>
    </row>
    <row r="74" spans="2:19" s="263" customFormat="1" ht="24" customHeight="1">
      <c r="L74" s="155"/>
      <c r="M74" s="155"/>
      <c r="N74" s="155"/>
      <c r="O74" s="155"/>
      <c r="P74" s="155"/>
      <c r="Q74" s="155"/>
      <c r="R74" s="155"/>
      <c r="S74" s="155"/>
    </row>
    <row r="75" spans="2:19" s="263" customFormat="1" ht="24" customHeight="1">
      <c r="L75" s="155"/>
      <c r="M75" s="155"/>
      <c r="N75" s="155"/>
      <c r="O75" s="155"/>
      <c r="P75" s="155"/>
      <c r="Q75" s="155"/>
      <c r="R75" s="155"/>
      <c r="S75" s="155"/>
    </row>
    <row r="76" spans="2:19" s="263" customFormat="1" ht="24" customHeight="1">
      <c r="L76" s="155"/>
      <c r="M76" s="155"/>
      <c r="N76" s="155"/>
      <c r="O76" s="155"/>
      <c r="P76" s="155"/>
      <c r="Q76" s="155"/>
      <c r="R76" s="155"/>
      <c r="S76" s="155"/>
    </row>
    <row r="77" spans="2:19" s="263" customFormat="1" ht="24" customHeight="1">
      <c r="L77" s="155"/>
      <c r="M77" s="155"/>
      <c r="N77" s="155"/>
      <c r="O77" s="155"/>
      <c r="P77" s="155"/>
      <c r="Q77" s="155"/>
      <c r="R77" s="155"/>
      <c r="S77" s="155"/>
    </row>
    <row r="78" spans="2:19" s="263" customFormat="1" ht="24" customHeight="1">
      <c r="L78" s="155"/>
      <c r="M78" s="155"/>
      <c r="N78" s="155"/>
      <c r="O78" s="155"/>
      <c r="P78" s="155"/>
      <c r="Q78" s="155"/>
      <c r="R78" s="155"/>
      <c r="S78" s="155"/>
    </row>
    <row r="79" spans="2:19" s="263" customFormat="1" ht="24" customHeight="1">
      <c r="L79" s="155"/>
      <c r="M79" s="155"/>
      <c r="N79" s="155"/>
      <c r="O79" s="155"/>
      <c r="P79" s="155"/>
      <c r="Q79" s="155"/>
      <c r="R79" s="155"/>
      <c r="S79" s="155"/>
    </row>
    <row r="80" spans="2:19" s="263" customFormat="1" ht="24" customHeight="1">
      <c r="L80" s="155"/>
      <c r="M80" s="155"/>
      <c r="N80" s="155"/>
      <c r="O80" s="155"/>
      <c r="P80" s="155"/>
      <c r="Q80" s="155"/>
      <c r="R80" s="155"/>
      <c r="S80" s="155"/>
    </row>
    <row r="81" spans="12:19" s="263" customFormat="1" ht="24" customHeight="1">
      <c r="L81" s="155"/>
      <c r="M81" s="155"/>
      <c r="N81" s="155"/>
      <c r="O81" s="155"/>
      <c r="P81" s="155"/>
      <c r="Q81" s="155"/>
      <c r="R81" s="155"/>
      <c r="S81" s="155"/>
    </row>
    <row r="82" spans="12:19" s="263" customFormat="1" ht="24" customHeight="1">
      <c r="L82" s="155"/>
      <c r="M82" s="155"/>
      <c r="N82" s="155"/>
      <c r="O82" s="155"/>
      <c r="P82" s="155"/>
      <c r="Q82" s="155"/>
      <c r="R82" s="155"/>
      <c r="S82" s="155"/>
    </row>
    <row r="83" spans="12:19" s="263" customFormat="1" ht="24" customHeight="1">
      <c r="L83" s="155"/>
      <c r="M83" s="155"/>
      <c r="N83" s="155"/>
      <c r="O83" s="155"/>
      <c r="P83" s="155"/>
      <c r="Q83" s="155"/>
      <c r="R83" s="155"/>
      <c r="S83" s="155"/>
    </row>
  </sheetData>
  <sheetProtection algorithmName="SHA-512" hashValue="gY0J7rwf2fUELEKbBU8KQwUE/N161iI2AzQNIBrDVpQsc6dwsCJFPOZA9XWOhw/etAV91EMbK5WSF29TfG5KbA==" saltValue="x9GduwbS7n9iT6uRyrGzrA==" spinCount="100000" sheet="1" objects="1" scenarios="1"/>
  <protectedRanges>
    <protectedRange sqref="C33:E34 G33:K34" name="範囲1_5"/>
    <protectedRange sqref="F14:K15 F17:K17 F19:K19 F21:K21 G22:K22 F25:K26" name="範囲1"/>
  </protectedRanges>
  <mergeCells count="5">
    <mergeCell ref="I41:O41"/>
    <mergeCell ref="B11:B12"/>
    <mergeCell ref="B36:B39"/>
    <mergeCell ref="C36:C37"/>
    <mergeCell ref="D36:D37"/>
  </mergeCells>
  <phoneticPr fontId="1"/>
  <hyperlinks>
    <hyperlink ref="D1" location="'【（別紙４）の入力について】'!A1" display="本シートの利用については【（別紙４）の入力について】シートにてご確認ください。" xr:uid="{7448A0A4-03FD-4169-BD0E-1CD79E684641}"/>
  </hyperlinks>
  <pageMargins left="0.25" right="0.25" top="0.75" bottom="0.75" header="0.3" footer="0.3"/>
  <pageSetup paperSize="9" scale="4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681874B-A46F-423B-91BB-ACFDC482BC13}">
          <x14:formula1>
            <xm:f>選択肢!$S$3:$S$20</xm:f>
          </x14:formula1>
          <xm:sqref>C5</xm:sqref>
        </x14:dataValidation>
        <x14:dataValidation type="list" allowBlank="1" showInputMessage="1" showErrorMessage="1" xr:uid="{09E244A3-5D6D-49B4-A2A3-AED897DE2BEC}">
          <x14:formula1>
            <xm:f>選択肢!$R$3:$R$15</xm:f>
          </x14:formula1>
          <xm:sqref>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816B0-77C2-4DFB-8CD8-ACC5B791BBAA}">
  <sheetPr codeName="Sheet6">
    <tabColor theme="6" tint="0.79998168889431442"/>
  </sheetPr>
  <dimension ref="C1:I16"/>
  <sheetViews>
    <sheetView showGridLines="0" zoomScale="80" zoomScaleNormal="80" zoomScaleSheetLayoutView="85" workbookViewId="0"/>
  </sheetViews>
  <sheetFormatPr defaultColWidth="8.83203125" defaultRowHeight="18"/>
  <cols>
    <col min="1" max="2" width="3.83203125" customWidth="1"/>
    <col min="3" max="3" width="13.08203125" customWidth="1"/>
    <col min="4" max="4" width="14.08203125" customWidth="1"/>
    <col min="5" max="9" width="12.83203125" bestFit="1" customWidth="1"/>
  </cols>
  <sheetData>
    <row r="1" spans="3:9">
      <c r="C1" t="s">
        <v>79</v>
      </c>
    </row>
    <row r="2" spans="3:9" ht="18.5" thickBot="1"/>
    <row r="3" spans="3:9" ht="33.65" customHeight="1" thickBot="1">
      <c r="C3" s="124"/>
      <c r="D3" s="125" t="s">
        <v>80</v>
      </c>
      <c r="E3" s="125">
        <v>1</v>
      </c>
      <c r="F3" s="125">
        <v>2</v>
      </c>
      <c r="G3" s="125">
        <v>3</v>
      </c>
      <c r="H3" s="125">
        <v>4</v>
      </c>
      <c r="I3" s="126">
        <v>5</v>
      </c>
    </row>
    <row r="4" spans="3:9" hidden="1">
      <c r="C4" t="s">
        <v>81</v>
      </c>
      <c r="E4" s="127">
        <v>0.02</v>
      </c>
      <c r="F4" s="127">
        <f>(1+$E4)^$F3-1</f>
        <v>4.0399999999999991E-2</v>
      </c>
      <c r="G4" s="127">
        <f>(1+$E4)^G3-1</f>
        <v>6.1207999999999929E-2</v>
      </c>
      <c r="H4" s="127">
        <f>(1+$E4)^H3-1</f>
        <v>8.2432159999999977E-2</v>
      </c>
      <c r="I4" s="127">
        <f>(1+$E4)^I3-1</f>
        <v>0.10408080320000002</v>
      </c>
    </row>
    <row r="5" spans="3:9" hidden="1">
      <c r="D5" s="128">
        <v>1000</v>
      </c>
      <c r="E5" s="128">
        <f>$D5*((1+$E4)^E3)</f>
        <v>1020</v>
      </c>
      <c r="F5" s="128">
        <f>$D5*((1+$E4)^F3)</f>
        <v>1040.4000000000001</v>
      </c>
      <c r="G5" s="128">
        <f>$D5*((1+$E4)^G3)</f>
        <v>1061.2079999999999</v>
      </c>
      <c r="H5" s="128">
        <f>$D5*((1+$E4)^H3)</f>
        <v>1082.4321600000001</v>
      </c>
      <c r="I5" s="128">
        <f>$D5*((1+$E4)^I3)</f>
        <v>1104.0808032</v>
      </c>
    </row>
    <row r="6" spans="3:9" hidden="1">
      <c r="E6" s="127">
        <v>0.04</v>
      </c>
      <c r="F6" s="127">
        <f>(1+$E6)^F3-1</f>
        <v>8.1600000000000117E-2</v>
      </c>
      <c r="G6" s="127">
        <f>(1+$E6)^G3-1</f>
        <v>0.12486400000000009</v>
      </c>
      <c r="H6" s="127">
        <f>(1+$E6)^H3-1</f>
        <v>0.16985856000000021</v>
      </c>
      <c r="I6" s="127">
        <f>(1+$E6)^I3-1</f>
        <v>0.21665290240000035</v>
      </c>
    </row>
    <row r="7" spans="3:9" hidden="1">
      <c r="E7" s="127">
        <v>0.05</v>
      </c>
      <c r="F7" s="127">
        <f>(1+$E7)^F3-1</f>
        <v>0.10250000000000004</v>
      </c>
      <c r="G7" s="127">
        <f>(1+$E7)^G3-1</f>
        <v>0.15762500000000013</v>
      </c>
      <c r="H7" s="127">
        <f>(1+$E7)^H3-1</f>
        <v>0.21550625000000001</v>
      </c>
      <c r="I7" s="127">
        <f>(1+$E7)^I3-1</f>
        <v>0.27628156250000013</v>
      </c>
    </row>
    <row r="8" spans="3:9" hidden="1">
      <c r="E8" s="127">
        <v>0.06</v>
      </c>
      <c r="F8" s="127">
        <f>(1+$E8)^F3-1</f>
        <v>0.12360000000000015</v>
      </c>
      <c r="G8" s="127">
        <f>(1+$E8)^G3-1</f>
        <v>0.1910160000000003</v>
      </c>
      <c r="H8" s="127">
        <f>(1+$E8)^H3-1</f>
        <v>0.26247696000000031</v>
      </c>
      <c r="I8" s="127">
        <f>(1+$E8)^I3-1</f>
        <v>0.33822557760000049</v>
      </c>
    </row>
    <row r="9" spans="3:9" hidden="1">
      <c r="E9" s="127">
        <v>7.0000000000000007E-2</v>
      </c>
      <c r="F9" s="127">
        <f>(1+$E9)^F3-1</f>
        <v>0.14490000000000003</v>
      </c>
      <c r="G9" s="127">
        <f>(1+$E9)^G3-1</f>
        <v>0.2250430000000001</v>
      </c>
      <c r="H9" s="127">
        <f>(1+$E9)^H3-1</f>
        <v>0.31079601000000001</v>
      </c>
      <c r="I9" s="127">
        <f>(1+$E9)^I3-1</f>
        <v>0.40255173070000017</v>
      </c>
    </row>
    <row r="10" spans="3:9" hidden="1">
      <c r="E10" s="127">
        <v>0.08</v>
      </c>
      <c r="F10" s="127">
        <f>(1+$E10)^F3-1</f>
        <v>0.1664000000000001</v>
      </c>
      <c r="G10" s="127">
        <f>(1+$E10)^G3-1</f>
        <v>0.25971200000000016</v>
      </c>
      <c r="H10" s="127">
        <f>(1+$E10)^H3-1</f>
        <v>0.3604889600000003</v>
      </c>
      <c r="I10" s="127">
        <f>(1+$E10)^I3-1</f>
        <v>0.46932807680000033</v>
      </c>
    </row>
    <row r="11" spans="3:9" hidden="1">
      <c r="E11" s="127">
        <v>0.09</v>
      </c>
      <c r="F11" s="127">
        <f>(1+$E11)^F3-1</f>
        <v>0.18810000000000016</v>
      </c>
      <c r="G11" s="127">
        <f>(1+$E11)^G3-1</f>
        <v>0.29502900000000021</v>
      </c>
      <c r="H11" s="127">
        <f>(1+$E11)^H3-1</f>
        <v>0.41158161000000026</v>
      </c>
      <c r="I11" s="127">
        <f>(1+$E11)^I3-1</f>
        <v>0.53862395490000048</v>
      </c>
    </row>
    <row r="12" spans="3:9">
      <c r="E12" s="127"/>
      <c r="F12" s="127"/>
      <c r="G12" s="127"/>
      <c r="H12" s="127"/>
      <c r="I12" s="127"/>
    </row>
    <row r="13" spans="3:9" ht="18.5" thickBot="1">
      <c r="D13" s="129" t="s">
        <v>80</v>
      </c>
      <c r="E13" s="130" t="s">
        <v>82</v>
      </c>
      <c r="F13" s="130" t="s">
        <v>83</v>
      </c>
      <c r="G13" s="130" t="s">
        <v>84</v>
      </c>
      <c r="H13" s="130" t="s">
        <v>85</v>
      </c>
      <c r="I13" s="130" t="s">
        <v>86</v>
      </c>
    </row>
    <row r="14" spans="3:9" ht="24.65" customHeight="1" thickBot="1">
      <c r="C14" s="131" t="s">
        <v>81</v>
      </c>
      <c r="D14" s="132"/>
      <c r="E14" s="143">
        <v>3.5000000000000003E-2</v>
      </c>
      <c r="F14" s="136">
        <f>(1+$E14)^F3-1</f>
        <v>7.1224999999999872E-2</v>
      </c>
      <c r="G14" s="137">
        <f>(1+$E14)^G3-1</f>
        <v>0.10871787499999974</v>
      </c>
      <c r="H14" s="137">
        <f>(1+$E14)^H3-1</f>
        <v>0.14752300062499968</v>
      </c>
      <c r="I14" s="138">
        <f>(1+$E14)^I3-1</f>
        <v>0.1876863056468745</v>
      </c>
    </row>
    <row r="15" spans="3:9" ht="24.65" customHeight="1" thickBot="1">
      <c r="C15" s="133" t="s">
        <v>87</v>
      </c>
      <c r="D15" s="144">
        <v>4500000</v>
      </c>
      <c r="E15" s="142">
        <f>ROUNDUP($D$15*((1+$E14)^E3),3)</f>
        <v>4657500</v>
      </c>
      <c r="F15" s="139">
        <f>$D$15*((1+$E14)^F3)</f>
        <v>4820512.4999999991</v>
      </c>
      <c r="G15" s="139">
        <f>$D15*((1+$E14)^G3)</f>
        <v>4989230.4374999991</v>
      </c>
      <c r="H15" s="139">
        <f>$D15*((1+$E14)^H3)</f>
        <v>5163853.5028124982</v>
      </c>
      <c r="I15" s="140">
        <f>$D15*((1+$E14)^I3)</f>
        <v>5344588.3754109349</v>
      </c>
    </row>
    <row r="16" spans="3:9" ht="24.65" customHeight="1" thickBot="1">
      <c r="C16" s="134" t="s">
        <v>88</v>
      </c>
      <c r="D16" s="135"/>
      <c r="E16" s="141">
        <f>ROUNDDOWN(((E15/$D$15)^(1/E3)-1),5)</f>
        <v>3.499E-2</v>
      </c>
      <c r="F16" s="141">
        <f t="shared" ref="F16:I16" si="0">ROUNDDOWN(((F15/$D$15)^(1/F3)-1),5)</f>
        <v>3.499E-2</v>
      </c>
      <c r="G16" s="141">
        <f t="shared" si="0"/>
        <v>3.499E-2</v>
      </c>
      <c r="H16" s="141">
        <f t="shared" si="0"/>
        <v>3.499E-2</v>
      </c>
      <c r="I16" s="141">
        <f t="shared" si="0"/>
        <v>3.499E-2</v>
      </c>
    </row>
  </sheetData>
  <phoneticPr fontId="1"/>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65F4-F4F1-4943-A991-030DD48D545A}">
  <dimension ref="E2:T31"/>
  <sheetViews>
    <sheetView showGridLines="0" zoomScale="70" zoomScaleNormal="70" workbookViewId="0"/>
  </sheetViews>
  <sheetFormatPr defaultRowHeight="20"/>
  <cols>
    <col min="1" max="4" width="8.6640625" style="214"/>
    <col min="5" max="5" width="12.6640625" style="214" customWidth="1"/>
    <col min="6" max="6" width="12.08203125" style="214" customWidth="1"/>
    <col min="7" max="7" width="12" style="214" customWidth="1"/>
    <col min="8" max="8" width="8.6640625" style="214"/>
    <col min="9" max="9" width="9.83203125" style="214" bestFit="1" customWidth="1"/>
    <col min="10" max="10" width="8.6640625" style="214"/>
    <col min="11" max="12" width="11.83203125" style="214" customWidth="1"/>
    <col min="13" max="13" width="9.83203125" style="214" bestFit="1" customWidth="1"/>
    <col min="14" max="14" width="14.4140625" style="214" customWidth="1"/>
    <col min="15" max="15" width="16.6640625" style="214" customWidth="1"/>
    <col min="16" max="16" width="17.4140625" style="214" bestFit="1" customWidth="1"/>
    <col min="17" max="17" width="8.6640625" style="214"/>
    <col min="18" max="18" width="17.08203125" style="214" customWidth="1"/>
    <col min="19" max="19" width="16.4140625" style="214" bestFit="1" customWidth="1"/>
    <col min="20" max="20" width="17.83203125" style="215" customWidth="1"/>
    <col min="21" max="16384" width="8.6640625" style="214"/>
  </cols>
  <sheetData>
    <row r="2" spans="5:20">
      <c r="N2" s="214" t="s">
        <v>170</v>
      </c>
      <c r="P2" s="214" t="s">
        <v>153</v>
      </c>
      <c r="R2" s="214" t="s">
        <v>147</v>
      </c>
      <c r="S2" s="214" t="s">
        <v>148</v>
      </c>
    </row>
    <row r="3" spans="5:20">
      <c r="E3" s="216"/>
      <c r="F3" s="216"/>
      <c r="G3" s="216"/>
      <c r="L3" s="214" t="s">
        <v>214</v>
      </c>
      <c r="N3" s="214" t="s">
        <v>169</v>
      </c>
      <c r="O3" s="214" t="e">
        <f>IF(#REF!="変更あり",N3,"")</f>
        <v>#REF!</v>
      </c>
      <c r="P3" s="214" t="s">
        <v>169</v>
      </c>
      <c r="R3" s="214" t="s">
        <v>214</v>
      </c>
      <c r="S3" s="214" t="s">
        <v>169</v>
      </c>
      <c r="T3" s="215" t="s">
        <v>169</v>
      </c>
    </row>
    <row r="4" spans="5:20">
      <c r="E4" s="216"/>
      <c r="F4" s="216"/>
      <c r="G4" s="216"/>
      <c r="L4" s="214" t="s">
        <v>216</v>
      </c>
      <c r="N4" s="214" t="s">
        <v>185</v>
      </c>
      <c r="O4" s="214" t="e">
        <f>IF(#REF!="変更あり",N4,"")</f>
        <v>#REF!</v>
      </c>
      <c r="P4" s="214" t="s">
        <v>154</v>
      </c>
      <c r="R4" s="214" t="s">
        <v>112</v>
      </c>
      <c r="S4" s="216">
        <v>46508</v>
      </c>
      <c r="T4" s="217" t="s">
        <v>195</v>
      </c>
    </row>
    <row r="5" spans="5:20">
      <c r="E5" s="216"/>
      <c r="F5" s="216"/>
      <c r="G5" s="216"/>
      <c r="L5" s="214" t="s">
        <v>215</v>
      </c>
      <c r="N5" s="214" t="s">
        <v>183</v>
      </c>
      <c r="O5" s="214" t="e">
        <f>IF(#REF!="変更あり",N5,"")</f>
        <v>#REF!</v>
      </c>
      <c r="P5" s="214" t="s">
        <v>155</v>
      </c>
      <c r="R5" s="214" t="s">
        <v>113</v>
      </c>
      <c r="S5" s="216">
        <v>46539</v>
      </c>
      <c r="T5" s="217" t="s">
        <v>196</v>
      </c>
    </row>
    <row r="6" spans="5:20">
      <c r="E6" s="216"/>
      <c r="F6" s="216"/>
      <c r="G6" s="216"/>
      <c r="N6" s="214" t="s">
        <v>184</v>
      </c>
      <c r="O6" s="214" t="e">
        <f>IF(#REF!="変更あり",N6,"")</f>
        <v>#REF!</v>
      </c>
      <c r="P6" s="214" t="s">
        <v>156</v>
      </c>
      <c r="R6" s="214" t="s">
        <v>114</v>
      </c>
      <c r="S6" s="216">
        <v>46569</v>
      </c>
      <c r="T6" s="217" t="s">
        <v>197</v>
      </c>
    </row>
    <row r="7" spans="5:20">
      <c r="E7" s="216"/>
      <c r="F7" s="216"/>
      <c r="G7" s="216"/>
      <c r="N7" s="214" t="s">
        <v>171</v>
      </c>
      <c r="O7" s="214" t="e">
        <f>IF(#REF!="変更あり",N7,"")</f>
        <v>#REF!</v>
      </c>
      <c r="P7" s="214" t="s">
        <v>157</v>
      </c>
      <c r="R7" s="214" t="s">
        <v>115</v>
      </c>
      <c r="S7" s="216">
        <v>46600</v>
      </c>
      <c r="T7" s="217" t="s">
        <v>198</v>
      </c>
    </row>
    <row r="8" spans="5:20">
      <c r="E8" s="216"/>
      <c r="F8" s="216"/>
      <c r="G8" s="216"/>
      <c r="N8" s="214" t="s">
        <v>172</v>
      </c>
      <c r="O8" s="214" t="e">
        <f>IF(#REF!="変更あり",N8,"")</f>
        <v>#REF!</v>
      </c>
      <c r="P8" s="214" t="s">
        <v>158</v>
      </c>
      <c r="R8" s="214" t="s">
        <v>116</v>
      </c>
      <c r="S8" s="216">
        <v>46631</v>
      </c>
      <c r="T8" s="217" t="s">
        <v>199</v>
      </c>
    </row>
    <row r="9" spans="5:20">
      <c r="E9" s="216"/>
      <c r="F9" s="216"/>
      <c r="G9" s="216"/>
      <c r="N9" s="214" t="s">
        <v>173</v>
      </c>
      <c r="O9" s="214" t="e">
        <f>IF(#REF!="変更あり",N9,"")</f>
        <v>#REF!</v>
      </c>
      <c r="P9" s="214" t="s">
        <v>159</v>
      </c>
      <c r="R9" s="214" t="s">
        <v>117</v>
      </c>
      <c r="S9" s="216">
        <v>46661</v>
      </c>
      <c r="T9" s="217" t="s">
        <v>200</v>
      </c>
    </row>
    <row r="10" spans="5:20">
      <c r="E10" s="216"/>
      <c r="F10" s="216"/>
      <c r="G10" s="216"/>
      <c r="N10" s="214" t="s">
        <v>174</v>
      </c>
      <c r="O10" s="214" t="e">
        <f>IF(#REF!="変更あり",N10,"")</f>
        <v>#REF!</v>
      </c>
      <c r="P10" s="214" t="s">
        <v>160</v>
      </c>
      <c r="R10" s="214" t="s">
        <v>118</v>
      </c>
      <c r="S10" s="216">
        <v>46692</v>
      </c>
      <c r="T10" s="217" t="s">
        <v>201</v>
      </c>
    </row>
    <row r="11" spans="5:20">
      <c r="E11" s="216"/>
      <c r="F11" s="216"/>
      <c r="G11" s="216"/>
      <c r="N11" s="214" t="s">
        <v>175</v>
      </c>
      <c r="O11" s="214" t="e">
        <f>IF(#REF!="変更あり",N11,"")</f>
        <v>#REF!</v>
      </c>
      <c r="P11" s="214" t="s">
        <v>161</v>
      </c>
      <c r="R11" s="214" t="s">
        <v>119</v>
      </c>
      <c r="S11" s="216">
        <v>46722</v>
      </c>
      <c r="T11" s="217" t="s">
        <v>202</v>
      </c>
    </row>
    <row r="12" spans="5:20">
      <c r="E12" s="216"/>
      <c r="F12" s="216"/>
      <c r="G12" s="216"/>
      <c r="N12" s="214" t="s">
        <v>176</v>
      </c>
      <c r="O12" s="214" t="e">
        <f>IF(#REF!="変更あり",N12,"")</f>
        <v>#REF!</v>
      </c>
      <c r="P12" s="214" t="s">
        <v>162</v>
      </c>
      <c r="R12" s="214" t="s">
        <v>120</v>
      </c>
      <c r="S12" s="216">
        <v>46753</v>
      </c>
      <c r="T12" s="217" t="s">
        <v>186</v>
      </c>
    </row>
    <row r="13" spans="5:20">
      <c r="E13" s="216"/>
      <c r="F13" s="216"/>
      <c r="G13" s="216"/>
      <c r="N13" s="214" t="s">
        <v>177</v>
      </c>
      <c r="O13" s="214" t="e">
        <f>IF(#REF!="変更あり",N13,"")</f>
        <v>#REF!</v>
      </c>
      <c r="P13" s="214" t="s">
        <v>163</v>
      </c>
      <c r="R13" s="214" t="s">
        <v>121</v>
      </c>
      <c r="S13" s="216">
        <v>46784</v>
      </c>
      <c r="T13" s="217" t="s">
        <v>187</v>
      </c>
    </row>
    <row r="14" spans="5:20">
      <c r="E14" s="216"/>
      <c r="F14" s="216"/>
      <c r="G14" s="216"/>
      <c r="N14" s="214" t="s">
        <v>178</v>
      </c>
      <c r="O14" s="214" t="e">
        <f>IF(#REF!="変更あり",N14,"")</f>
        <v>#REF!</v>
      </c>
      <c r="P14" s="214" t="s">
        <v>164</v>
      </c>
      <c r="R14" s="214" t="s">
        <v>122</v>
      </c>
      <c r="S14" s="216">
        <v>46813</v>
      </c>
      <c r="T14" s="217" t="s">
        <v>188</v>
      </c>
    </row>
    <row r="15" spans="5:20">
      <c r="E15" s="216"/>
      <c r="F15" s="216"/>
      <c r="G15" s="216"/>
      <c r="I15" s="216"/>
      <c r="M15" s="216"/>
      <c r="N15" s="214" t="s">
        <v>179</v>
      </c>
      <c r="O15" s="214" t="e">
        <f>IF(#REF!="変更あり",N15,"")</f>
        <v>#REF!</v>
      </c>
      <c r="P15" s="214" t="s">
        <v>165</v>
      </c>
      <c r="R15" s="214" t="s">
        <v>123</v>
      </c>
      <c r="S15" s="216">
        <v>46844</v>
      </c>
      <c r="T15" s="217" t="s">
        <v>189</v>
      </c>
    </row>
    <row r="16" spans="5:20">
      <c r="E16" s="216"/>
      <c r="G16" s="216"/>
      <c r="K16" s="216"/>
      <c r="L16" s="216"/>
      <c r="M16" s="216"/>
      <c r="N16" s="214" t="s">
        <v>180</v>
      </c>
      <c r="O16" s="214" t="e">
        <f>IF(#REF!="変更あり",N16,"")</f>
        <v>#REF!</v>
      </c>
      <c r="S16" s="216">
        <v>46874</v>
      </c>
      <c r="T16" s="217" t="s">
        <v>190</v>
      </c>
    </row>
    <row r="17" spans="5:20">
      <c r="E17" s="216"/>
      <c r="G17" s="216"/>
      <c r="K17" s="216"/>
      <c r="L17" s="216"/>
      <c r="N17" s="214" t="s">
        <v>181</v>
      </c>
      <c r="O17" s="214" t="e">
        <f>IF(#REF!="変更あり",N17,"")</f>
        <v>#REF!</v>
      </c>
      <c r="S17" s="216">
        <v>46905</v>
      </c>
      <c r="T17" s="217" t="s">
        <v>191</v>
      </c>
    </row>
    <row r="18" spans="5:20">
      <c r="G18" s="216"/>
      <c r="K18" s="216"/>
      <c r="L18" s="216"/>
      <c r="N18" s="214" t="s">
        <v>182</v>
      </c>
      <c r="O18" s="214" t="e">
        <f>IF(#REF!="変更あり",N18,"")</f>
        <v>#REF!</v>
      </c>
      <c r="S18" s="216">
        <v>46935</v>
      </c>
      <c r="T18" s="217" t="s">
        <v>192</v>
      </c>
    </row>
    <row r="19" spans="5:20">
      <c r="G19" s="216"/>
      <c r="K19" s="216"/>
      <c r="L19" s="216"/>
      <c r="S19" s="216">
        <v>46966</v>
      </c>
      <c r="T19" s="217" t="s">
        <v>193</v>
      </c>
    </row>
    <row r="20" spans="5:20">
      <c r="E20" s="216"/>
      <c r="G20" s="216"/>
      <c r="K20" s="216"/>
      <c r="L20" s="216"/>
      <c r="O20" s="216"/>
      <c r="S20" s="216">
        <v>46997</v>
      </c>
      <c r="T20" s="217" t="s">
        <v>194</v>
      </c>
    </row>
    <row r="21" spans="5:20">
      <c r="E21" s="216"/>
      <c r="G21" s="216"/>
      <c r="K21" s="216"/>
      <c r="L21" s="216"/>
      <c r="O21" s="216"/>
      <c r="T21" s="217" t="s">
        <v>203</v>
      </c>
    </row>
    <row r="22" spans="5:20">
      <c r="E22" s="216"/>
      <c r="G22" s="216"/>
      <c r="K22" s="216"/>
      <c r="L22" s="216"/>
      <c r="O22" s="216"/>
      <c r="T22" s="217" t="s">
        <v>204</v>
      </c>
    </row>
    <row r="23" spans="5:20">
      <c r="E23" s="216"/>
      <c r="G23" s="216"/>
      <c r="K23" s="216"/>
      <c r="L23" s="216"/>
      <c r="O23" s="216"/>
      <c r="T23" s="217" t="s">
        <v>205</v>
      </c>
    </row>
    <row r="24" spans="5:20">
      <c r="G24" s="216"/>
      <c r="K24" s="216"/>
      <c r="L24" s="216"/>
      <c r="O24" s="216"/>
      <c r="T24" s="215" t="s">
        <v>206</v>
      </c>
    </row>
    <row r="25" spans="5:20">
      <c r="G25" s="216"/>
      <c r="K25" s="216"/>
      <c r="L25" s="216"/>
      <c r="O25" s="216"/>
      <c r="T25" s="215" t="s">
        <v>207</v>
      </c>
    </row>
    <row r="26" spans="5:20">
      <c r="G26" s="216"/>
      <c r="K26" s="216"/>
      <c r="L26" s="216"/>
      <c r="O26" s="216"/>
      <c r="T26" s="215" t="s">
        <v>208</v>
      </c>
    </row>
    <row r="27" spans="5:20">
      <c r="G27" s="216"/>
      <c r="K27" s="216"/>
      <c r="L27" s="216"/>
      <c r="O27" s="216"/>
      <c r="T27" s="215" t="s">
        <v>209</v>
      </c>
    </row>
    <row r="28" spans="5:20">
      <c r="G28" s="216"/>
      <c r="T28" s="215" t="s">
        <v>210</v>
      </c>
    </row>
    <row r="29" spans="5:20">
      <c r="G29" s="216"/>
      <c r="T29" s="215" t="s">
        <v>211</v>
      </c>
    </row>
    <row r="30" spans="5:20">
      <c r="G30" s="216"/>
      <c r="T30" s="215" t="s">
        <v>212</v>
      </c>
    </row>
    <row r="31" spans="5:20">
      <c r="T31" s="215" t="s">
        <v>213</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c8ab06-be12-4182-a5e2-d09979f2b532">
      <Terms xmlns="http://schemas.microsoft.com/office/infopath/2007/PartnerControls"/>
    </lcf76f155ced4ddcb4097134ff3c332f>
    <TaxCatchAll xmlns="5250a967-a580-475d-8af3-8623006b46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60B8346AF41D840B81C1003945DEC1E" ma:contentTypeVersion="14" ma:contentTypeDescription="新しいドキュメントを作成します。" ma:contentTypeScope="" ma:versionID="9c66d61a43452d12092fc37e7471e3a3">
  <xsd:schema xmlns:xsd="http://www.w3.org/2001/XMLSchema" xmlns:xs="http://www.w3.org/2001/XMLSchema" xmlns:p="http://schemas.microsoft.com/office/2006/metadata/properties" xmlns:ns2="17c8ab06-be12-4182-a5e2-d09979f2b532" xmlns:ns3="5250a967-a580-475d-8af3-8623006b46cb" targetNamespace="http://schemas.microsoft.com/office/2006/metadata/properties" ma:root="true" ma:fieldsID="80c5fe74f956e8025e1b09652e5274a3" ns2:_="" ns3:_="">
    <xsd:import namespace="17c8ab06-be12-4182-a5e2-d09979f2b532"/>
    <xsd:import namespace="5250a967-a580-475d-8af3-8623006b46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c8ab06-be12-4182-a5e2-d09979f2b5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4f350e5-5ca2-406b-a649-80dd3726bd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50a967-a580-475d-8af3-8623006b46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2e544ec-38e8-479a-b40f-29e9fdcfe2e3}" ma:internalName="TaxCatchAll" ma:showField="CatchAllData" ma:web="5250a967-a580-475d-8af3-8623006b46c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63577C-E226-44E1-B9A7-392D018765F4}">
  <ds:schemaRefs>
    <ds:schemaRef ds:uri="http://schemas.microsoft.com/sharepoint/v3/contenttype/forms"/>
  </ds:schemaRefs>
</ds:datastoreItem>
</file>

<file path=customXml/itemProps2.xml><?xml version="1.0" encoding="utf-8"?>
<ds:datastoreItem xmlns:ds="http://schemas.openxmlformats.org/officeDocument/2006/customXml" ds:itemID="{CF1499D5-8F47-490A-8D72-9E1A71808AE0}">
  <ds:schemaRefs>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dace3ba3-f90a-499f-90c2-3e1c2cda49de"/>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46B3C546-26B2-4D2C-A843-161AE3E138C1}"/>
</file>

<file path=docMetadata/LabelInfo.xml><?xml version="1.0" encoding="utf-8"?>
<clbl:labelList xmlns:clbl="http://schemas.microsoft.com/office/2020/mipLabelMetadata">
  <clbl:label id="{fccbe2bf-88de-49c4-af92-1e9500cb29a4}" enabled="0" method="" siteId="{fccbe2bf-88de-49c4-af92-1e9500cb29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【指定様式】事業計画書（その3）</vt:lpstr>
      <vt:lpstr>（別紙１）省力化計算シート</vt:lpstr>
      <vt:lpstr>（別紙２）省力化業務プロセス図</vt:lpstr>
      <vt:lpstr>（別紙３）投資回収期間計算シート</vt:lpstr>
      <vt:lpstr>【（別紙４）の入力について】</vt:lpstr>
      <vt:lpstr>(別紙4）事業計画目標値算出シート</vt:lpstr>
      <vt:lpstr>【参考書式】達成すべき目標値の算出ツール（参考）</vt:lpstr>
      <vt:lpstr>選択肢</vt:lpstr>
      <vt:lpstr>'（別紙１）省力化計算シート'!Print_Area</vt:lpstr>
      <vt:lpstr>'（別紙２）省力化業務プロセス図'!Print_Area</vt:lpstr>
      <vt:lpstr>'（別紙３）投資回収期間計算シート'!Print_Area</vt:lpstr>
      <vt:lpstr>'(別紙4）事業計画目標値算出シート'!Print_Area</vt:lpstr>
      <vt:lpstr>'【（別紙４）の入力について】'!Print_Area</vt:lpstr>
      <vt:lpstr>'【参考書式】達成すべき目標値の算出ツール（参考）'!Print_Area</vt:lpstr>
      <vt:lpstr>'【指定様式】事業計画書（その3）'!Print_Area</vt:lpstr>
      <vt:lpstr>決算期</vt:lpstr>
      <vt:lpstr>変更決算期</vt:lpstr>
      <vt:lpstr>変更前決算期</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2025-03-13T09:45:49Z</dcterms:created>
  <dcterms:modified xsi:type="dcterms:W3CDTF">2026-09-17T06:06:56Z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0x010100960B8346AF41D840B81C1003945DEC1E</vt:lpwstr>
  </property>
  <property fmtid="{D5CDD505-2E9C-101B-9397-08002B2CF9AE}" pid="3" name="MediaServiceImageTags">
    <vt:lpwstr/>
  </property>
</Properties>
</file>